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<sst xmlns="http://schemas.openxmlformats.org/spreadsheetml/2006/main" count="3239" uniqueCount="2065">
  <si>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</si>
  <si>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</si>
  <si>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</si>
  <si>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</si>
  <si>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</si>
  <si>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</si>
  <si>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</si>
  <si>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</si>
  <si>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</si>
  <si>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</si>
  <si>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</si>
  <si>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</si>
  <si>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</si>
  <si>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</si>
  <si>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</si>
  <si>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</si>
  <si>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</si>
  <si>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</si>
  <si>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</si>
  <si>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</si>
  <si>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</si>
  <si>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</si>
  <si>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</si>
  <si>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</si>
  <si>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</si>
  <si>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</si>
  <si>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</si>
  <si>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</si>
  <si>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</si>
  <si>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</si>
  <si>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</si>
  <si>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</si>
  <si>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</si>
  <si>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</si>
  <si>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</si>
  <si>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</si>
  <si>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</si>
  <si>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</si>
  <si>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</si>
  <si>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</si>
  <si>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</si>
  <si>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</si>
  <si>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</si>
  <si>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</si>
  <si>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</si>
  <si>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</si>
  <si>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</si>
  <si>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</si>
  <si>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</si>
  <si>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</si>
  <si>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</si>
  <si>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</si>
  <si>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</si>
  <si>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</si>
  <si>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</si>
  <si>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</si>
  <si>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</si>
  <si>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</si>
  <si>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</si>
  <si>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</si>
  <si>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</si>
  <si>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</si>
  <si>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</si>
  <si>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</si>
  <si>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</si>
  <si>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</si>
  <si>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</si>
  <si>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</si>
  <si>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</si>
  <si>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</si>
  <si>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</si>
  <si>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</si>
  <si>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</si>
  <si>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</si>
  <si>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</si>
  <si>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</si>
  <si>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</si>
  <si>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</si>
  <si>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</si>
  <si>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</si>
  <si>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</si>
  <si>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</si>
  <si>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</si>
  <si>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</si>
  <si>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</si>
  <si>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</si>
  <si>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</si>
  <si>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</si>
  <si>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</si>
  <si>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</si>
  <si>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</si>
  <si>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</si>
  <si>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</si>
  <si>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</si>
  <si>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</si>
  <si>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</si>
  <si>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</si>
  <si>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</si>
  <si>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</si>
  <si>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</si>
  <si>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</si>
  <si>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</si>
  <si>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</si>
  <si>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</si>
  <si>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</si>
  <si>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</si>
  <si>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</si>
  <si>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</si>
  <si>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</si>
  <si>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</si>
  <si>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</si>
  <si>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</si>
  <si>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</si>
  <si>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</si>
  <si>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</si>
  <si>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</si>
  <si>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</si>
  <si>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</si>
  <si>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</si>
  <si>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</si>
  <si>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</si>
  <si>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</si>
  <si>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</si>
  <si>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</si>
  <si>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</si>
  <si>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</si>
  <si>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</si>
  <si>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</si>
  <si>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</si>
  <si>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</si>
  <si>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</si>
  <si>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</si>
  <si>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</si>
  <si>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</si>
  <si>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</si>
  <si>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</si>
  <si>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</si>
  <si>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</si>
  <si>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</si>
  <si>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</si>
  <si>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</si>
  <si>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</si>
  <si>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</si>
  <si>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</si>
  <si>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</si>
  <si>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</si>
  <si>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</si>
  <si>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</si>
  <si>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</si>
  <si>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</si>
  <si>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</si>
  <si>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</si>
  <si>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</si>
  <si>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</si>
  <si>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</si>
  <si>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</si>
  <si>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</si>
  <si>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</si>
  <si>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</si>
  <si>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</si>
  <si>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</si>
  <si>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</si>
  <si>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</si>
  <si>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</si>
  <si>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</si>
  <si>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</si>
  <si>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</si>
  <si>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</si>
  <si>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</si>
  <si>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</si>
  <si>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</si>
  <si>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</si>
  <si>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</si>
  <si>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</si>
  <si>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</si>
  <si>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</si>
  <si>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</si>
  <si>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</si>
  <si>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</si>
  <si>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</si>
  <si>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</si>
  <si>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</si>
  <si>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</si>
  <si>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</si>
  <si>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</si>
  <si>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</si>
  <si>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</si>
  <si>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</si>
  <si>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</si>
  <si>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</si>
  <si>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</si>
  <si>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</si>
  <si>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</si>
  <si>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</si>
  <si>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</si>
  <si>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</si>
  <si>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</si>
  <si>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</si>
  <si>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</si>
  <si>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</si>
  <si>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</si>
  <si>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</si>
  <si>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</si>
  <si>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</si>
  <si>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</si>
  <si>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</si>
  <si>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</si>
  <si>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</si>
  <si>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</si>
  <si>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</si>
  <si>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</si>
  <si>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</si>
  <si>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</si>
  <si>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</si>
  <si>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</si>
  <si>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</si>
  <si>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</si>
  <si>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</si>
  <si>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</si>
  <si>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</si>
  <si>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</si>
  <si>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</si>
  <si>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</si>
  <si>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</si>
  <si>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</si>
  <si>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</si>
  <si>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</si>
  <si>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</si>
  <si>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</si>
  <si>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</si>
  <si>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</si>
  <si>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</si>
  <si>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</si>
  <si>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</si>
  <si>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</si>
  <si>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</si>
  <si>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</si>
  <si>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</si>
  <si>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</si>
  <si>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</si>
  <si>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</si>
  <si>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</si>
  <si>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</si>
  <si>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</si>
  <si>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</si>
  <si>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</si>
  <si>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</si>
  <si>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</si>
  <si>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</si>
  <si>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</si>
  <si>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</si>
  <si>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</si>
  <si>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</si>
  <si>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</si>
  <si>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</si>
  <si>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</si>
  <si>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</si>
  <si>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</si>
  <si>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</si>
  <si>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</si>
  <si>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</si>
  <si>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</si>
  <si>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</si>
  <si>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</si>
  <si>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</si>
  <si>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</si>
  <si>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</si>
  <si>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</si>
  <si>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</si>
  <si>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</si>
  <si>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</si>
  <si>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</si>
  <si>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</si>
  <si>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</si>
  <si>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</si>
  <si>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</si>
  <si>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</si>
  <si>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</si>
  <si>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</si>
  <si>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</si>
  <si>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</si>
  <si>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</si>
  <si>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</si>
  <si>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</si>
  <si>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</si>
  <si>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</si>
  <si>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</si>
  <si>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</si>
  <si>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</si>
  <si>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</si>
  <si>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</si>
  <si>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</si>
  <si>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</si>
  <si>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</si>
  <si>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</si>
  <si>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</si>
  <si>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</si>
  <si>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</si>
  <si>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</si>
  <si>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</si>
  <si>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</si>
  <si>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</si>
  <si>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</si>
  <si>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</si>
  <si>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</si>
  <si>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</si>
  <si>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</si>
  <si>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</si>
  <si>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</si>
  <si>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</si>
  <si>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</si>
  <si>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</si>
  <si>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</si>
  <si>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</si>
  <si>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</si>
  <si>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</si>
  <si>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</si>
  <si>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</si>
  <si>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</si>
  <si>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</si>
  <si>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</si>
  <si>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</si>
  <si>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</si>
  <si>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</si>
  <si>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</si>
  <si>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</si>
  <si>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</si>
  <si>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</si>
  <si>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</si>
  <si>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</si>
  <si>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</si>
  <si>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</si>
  <si>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</si>
  <si>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</si>
  <si>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</si>
  <si>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</si>
  <si>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</si>
  <si>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</si>
  <si>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</si>
  <si>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</si>
  <si>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</si>
  <si>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</si>
  <si>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</si>
  <si>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</si>
  <si>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</si>
  <si>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</si>
  <si>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</si>
  <si>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</si>
  <si>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</si>
  <si>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</si>
  <si>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</si>
  <si>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</si>
  <si>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</si>
  <si>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</si>
  <si>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</si>
  <si>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</si>
  <si>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</si>
  <si>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</si>
  <si>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</si>
  <si>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</si>
  <si>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</si>
  <si>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</si>
  <si>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</si>
  <si>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</si>
  <si>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</si>
  <si>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</si>
  <si>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</si>
  <si>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</si>
  <si>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</si>
  <si>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</si>
  <si>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</si>
  <si>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</si>
  <si>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</si>
  <si>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</si>
  <si>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</si>
  <si>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</si>
  <si>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</si>
  <si>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</si>
  <si>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</si>
  <si>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</si>
  <si>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</si>
  <si>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</si>
  <si>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</si>
  <si>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</si>
  <si>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</si>
  <si>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</si>
  <si>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</si>
  <si>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</si>
  <si>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</si>
  <si>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</si>
  <si>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</si>
  <si>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</si>
  <si>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</si>
  <si>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</si>
  <si>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</si>
  <si>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</si>
  <si>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</si>
  <si>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</si>
  <si>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</si>
  <si>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</si>
  <si>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</si>
  <si>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</si>
  <si>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</si>
  <si>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</si>
  <si>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</si>
  <si>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</si>
  <si>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</si>
  <si>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</si>
  <si>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</si>
  <si>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</si>
  <si>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</si>
  <si>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</si>
  <si>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</si>
  <si>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</si>
  <si>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</si>
  <si>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</si>
  <si>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</si>
  <si>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</si>
  <si>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</si>
  <si>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</si>
  <si>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</si>
  <si>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</si>
  <si>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</si>
  <si>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</si>
  <si>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</si>
  <si>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</si>
  <si>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</si>
  <si>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</si>
  <si>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</si>
  <si>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</si>
  <si>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</si>
  <si>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</si>
  <si>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</si>
  <si>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</si>
  <si>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</si>
  <si>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</si>
  <si>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</si>
  <si>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</si>
  <si>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</si>
  <si>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</si>
  <si>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</si>
  <si>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</si>
  <si>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</si>
  <si>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</si>
  <si>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</si>
  <si>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</si>
  <si>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</si>
  <si>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</si>
  <si>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</si>
  <si>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</si>
  <si>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</si>
  <si>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</si>
  <si>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</si>
  <si>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</si>
  <si>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</si>
  <si>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</si>
  <si>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</si>
  <si>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</si>
  <si>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</si>
  <si>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</si>
  <si>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</si>
  <si>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</si>
  <si>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</si>
  <si>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</si>
  <si>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</si>
  <si>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</si>
  <si>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</si>
  <si>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</si>
  <si>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</si>
  <si>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</si>
  <si>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</si>
  <si>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</si>
  <si>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</si>
  <si>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</si>
  <si>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</si>
  <si>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</si>
  <si>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</si>
  <si>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</si>
  <si>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</si>
  <si>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</si>
  <si>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</si>
  <si>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</si>
  <si>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</si>
  <si>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</si>
  <si>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</si>
  <si>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</si>
  <si>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</si>
  <si>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</si>
  <si>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</si>
  <si>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</si>
  <si>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</si>
  <si>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</si>
  <si>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</si>
  <si>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</si>
  <si>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</si>
  <si>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</si>
  <si>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</si>
  <si>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</si>
  <si>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</si>
  <si>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</si>
  <si>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</si>
  <si>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</si>
  <si>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</si>
  <si>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</si>
  <si>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</si>
  <si>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</si>
  <si>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</si>
  <si>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</si>
  <si>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</si>
  <si>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</si>
  <si>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</si>
  <si>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</si>
  <si>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</si>
  <si>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</si>
  <si>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</si>
  <si>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</si>
  <si>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</si>
  <si>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</si>
  <si>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</si>
  <si>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</si>
  <si>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</si>
  <si>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</si>
  <si>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</si>
  <si>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</si>
  <si>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</si>
  <si>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</si>
  <si>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</si>
  <si>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</si>
  <si>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</si>
  <si>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</si>
  <si>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</si>
  <si>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</si>
  <si>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</si>
  <si>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</si>
  <si>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</si>
  <si>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</si>
  <si>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</si>
  <si>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</si>
  <si>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</si>
  <si>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</si>
  <si>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</si>
  <si>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</si>
  <si>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</si>
  <si>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</si>
  <si>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</si>
  <si>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</si>
  <si>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</si>
  <si>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</si>
  <si>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</si>
  <si>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</si>
  <si>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</si>
  <si>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</si>
  <si>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</si>
  <si>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</si>
  <si>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</si>
  <si>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</si>
  <si>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</si>
  <si>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</si>
  <si>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</si>
  <si>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</si>
  <si>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</si>
  <si>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</si>
  <si>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</si>
  <si>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</si>
  <si>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</si>
  <si>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</si>
  <si>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</si>
  <si>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</si>
  <si>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</si>
  <si>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</si>
  <si>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</si>
  <si>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</si>
  <si>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</si>
  <si>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</si>
  <si>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</si>
  <si>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</si>
  <si>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</si>
  <si>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</si>
  <si>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</si>
  <si>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</si>
  <si>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</si>
  <si>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</si>
  <si>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</si>
  <si>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</si>
  <si>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</si>
  <si>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</si>
  <si>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</si>
  <si>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</si>
  <si>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</si>
  <si>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</si>
  <si>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</si>
  <si>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</si>
  <si>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</si>
  <si>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</si>
  <si>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</si>
  <si>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</si>
  <si>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</si>
  <si>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</si>
  <si>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</si>
  <si>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</si>
  <si>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</si>
  <si>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</si>
  <si>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</si>
  <si>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</si>
  <si>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</si>
  <si>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</si>
  <si>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</si>
  <si>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</si>
  <si>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</si>
  <si>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</si>
  <si>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</si>
  <si>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</si>
  <si>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</si>
  <si>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</si>
  <si>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</si>
  <si>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</si>
  <si>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</si>
  <si>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</si>
  <si>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</si>
  <si>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</si>
  <si>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</si>
  <si>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</si>
  <si>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</si>
  <si>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</si>
  <si>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</si>
  <si>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</si>
  <si>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</si>
  <si>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</si>
  <si>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</si>
  <si>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</si>
  <si>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</si>
  <si>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</si>
  <si>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</si>
  <si>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</si>
  <si>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</si>
  <si>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</si>
  <si>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</si>
  <si>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</si>
  <si>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</si>
  <si>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</si>
  <si>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</si>
  <si>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</si>
  <si>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</si>
  <si>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</si>
  <si>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</si>
  <si>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</si>
  <si>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</si>
  <si>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</si>
  <si>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</si>
  <si>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</si>
  <si>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</si>
  <si>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</si>
  <si>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</si>
  <si>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</si>
  <si>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</si>
  <si>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</si>
  <si>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</si>
  <si>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</si>
  <si>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</si>
  <si>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</si>
  <si>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</si>
  <si>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</si>
  <si>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</si>
  <si>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</si>
  <si>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</si>
  <si>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</si>
  <si>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</si>
  <si>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</si>
  <si>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</si>
  <si>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</si>
  <si>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</si>
  <si>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</si>
  <si>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</si>
  <si>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</si>
  <si>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</si>
  <si>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</si>
  <si>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</si>
  <si>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</si>
  <si>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</si>
  <si>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</si>
  <si>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</si>
  <si>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</si>
  <si>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</si>
  <si>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</si>
  <si>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</si>
  <si>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</si>
  <si>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</si>
  <si>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</si>
  <si>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</si>
  <si>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</si>
  <si>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</si>
  <si>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</si>
  <si>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</si>
  <si>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</si>
  <si>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</si>
  <si>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</si>
  <si>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</si>
  <si>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</si>
  <si>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</si>
  <si>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</si>
  <si>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</si>
  <si>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</si>
  <si>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</si>
  <si>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</si>
  <si>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</si>
  <si>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</si>
  <si>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</si>
  <si>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</si>
  <si>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</si>
  <si>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</si>
  <si>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</si>
  <si>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</si>
  <si>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</si>
  <si>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</si>
  <si>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</si>
  <si>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</si>
  <si>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</si>
  <si>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</si>
  <si>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</si>
  <si>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</si>
  <si>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</si>
  <si>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</si>
  <si>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</si>
  <si>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</si>
  <si>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</si>
  <si>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</si>
  <si>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</si>
  <si>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</si>
  <si>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</si>
  <si>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</si>
  <si>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</si>
  <si>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</si>
  <si>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</si>
  <si>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</si>
  <si>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</si>
  <si>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</si>
  <si>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</si>
  <si>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</si>
  <si>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</si>
  <si>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</si>
  <si>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</si>
  <si>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</si>
  <si>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</si>
  <si>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</si>
  <si>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</si>
  <si>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</si>
  <si>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</si>
  <si>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</si>
  <si>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</si>
  <si>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</si>
  <si>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</si>
  <si>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</si>
  <si>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</si>
  <si>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</si>
  <si>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</si>
  <si>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</si>
  <si>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</si>
  <si>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</si>
  <si>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</si>
  <si>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</si>
  <si>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</si>
  <si>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</si>
  <si>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</si>
  <si>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</si>
  <si>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</si>
  <si>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</si>
  <si>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</si>
  <si>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</si>
  <si>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</si>
  <si>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</si>
  <si>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</si>
  <si>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</si>
  <si>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</si>
  <si>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</si>
  <si>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</si>
  <si>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</si>
  <si>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</si>
  <si>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</si>
  <si>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</si>
  <si>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</si>
  <si>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</si>
  <si>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</si>
  <si>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</si>
  <si>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</si>
  <si>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</si>
  <si>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</si>
  <si>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</si>
  <si>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</si>
  <si>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</si>
  <si>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</si>
  <si>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</si>
  <si>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</si>
  <si>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</si>
  <si>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</si>
  <si>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</si>
  <si>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</si>
  <si>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</si>
  <si>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</si>
  <si>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</si>
  <si>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</si>
  <si>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</si>
  <si>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</si>
  <si>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</si>
  <si>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</si>
  <si>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</si>
  <si>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</si>
  <si>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</si>
  <si>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</si>
  <si>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</si>
  <si>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</si>
  <si>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</si>
  <si>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</si>
  <si>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</si>
  <si>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</si>
  <si>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</si>
  <si>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</si>
  <si>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</si>
  <si>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</si>
  <si>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</si>
  <si>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</si>
  <si>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</si>
  <si>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</si>
  <si>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</si>
  <si>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</si>
  <si>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</si>
  <si>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</si>
  <si>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</si>
  <si>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</si>
  <si>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</si>
  <si>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</si>
  <si>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</si>
  <si>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</si>
  <si>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</si>
  <si>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</si>
  <si>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</si>
  <si>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</si>
  <si>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</si>
  <si>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</si>
  <si>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</si>
  <si>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</si>
  <si>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</si>
  <si>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</si>
  <si>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</si>
  <si>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</si>
  <si>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</si>
  <si>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</si>
  <si>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</si>
  <si>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</si>
  <si>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</si>
  <si>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</si>
  <si>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</si>
  <si>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</si>
  <si>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</si>
  <si>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</si>
  <si>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</si>
  <si>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</si>
  <si>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</si>
  <si>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</si>
  <si>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</si>
  <si>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</si>
  <si>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</si>
  <si>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</si>
  <si>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</si>
  <si>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</si>
  <si>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</si>
  <si>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</si>
  <si>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</si>
  <si>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</si>
  <si>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</si>
  <si>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</si>
  <si>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</si>
  <si>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</si>
  <si>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</si>
  <si>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</si>
  <si>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</si>
  <si>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</si>
  <si>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</si>
  <si>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</si>
  <si>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</si>
  <si>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</si>
  <si>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</si>
  <si>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</si>
  <si>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</si>
  <si>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</si>
  <si>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</si>
  <si>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</si>
  <si>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</si>
  <si>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</si>
  <si>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</si>
  <si>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</si>
  <si>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</si>
  <si>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</si>
  <si>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</si>
  <si>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</si>
  <si>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</si>
  <si>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</si>
  <si>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</si>
  <si>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</si>
  <si>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</si>
  <si>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</si>
  <si>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</si>
  <si>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</si>
  <si>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</si>
  <si>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</si>
  <si>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</si>
  <si>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</si>
  <si>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</si>
  <si>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</si>
  <si>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</si>
  <si>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</si>
  <si>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</si>
  <si>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</si>
  <si>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</si>
  <si>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</si>
  <si>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</si>
  <si>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</si>
  <si>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</si>
  <si>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</si>
  <si>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</si>
  <si>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</si>
  <si>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</si>
  <si>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</si>
  <si>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</si>
  <si>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</si>
  <si>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</si>
  <si>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</si>
  <si>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</si>
  <si>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</si>
  <si>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</si>
  <si>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</si>
  <si>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</si>
  <si>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</si>
  <si>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</si>
  <si>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</si>
  <si>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</si>
  <si>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</si>
  <si>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</si>
  <si>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</si>
  <si>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</si>
  <si>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</si>
  <si>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</si>
  <si>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</si>
  <si>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</si>
  <si>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</si>
  <si>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</si>
  <si>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</si>
  <si>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</si>
  <si>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</si>
  <si>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</si>
  <si>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</si>
  <si>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</si>
  <si>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</si>
  <si>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</si>
  <si>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</si>
  <si>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</si>
  <si>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</si>
  <si>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</si>
  <si>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</si>
  <si>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</si>
  <si>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</si>
  <si>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</si>
  <si>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</si>
  <si>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</si>
  <si>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</si>
  <si>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</si>
  <si>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</si>
  <si>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</si>
  <si>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</si>
  <si>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</si>
  <si>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</si>
  <si>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</si>
  <si>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</si>
  <si>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</si>
  <si>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</si>
  <si>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</si>
  <si>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</si>
  <si>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</si>
  <si>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</si>
  <si>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</si>
  <si>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</si>
  <si>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</si>
  <si>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</si>
  <si>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</si>
  <si>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</si>
  <si>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</si>
  <si>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</si>
  <si>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</si>
  <si>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</si>
  <si>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</si>
  <si>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</si>
  <si>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</si>
  <si>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</si>
  <si>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</si>
  <si>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</si>
  <si>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</si>
  <si>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</si>
  <si>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</si>
  <si>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</si>
  <si>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</si>
  <si>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</si>
  <si>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</si>
  <si>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</si>
  <si>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</si>
  <si>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</si>
  <si>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</si>
  <si>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</si>
  <si>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</si>
  <si>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</si>
  <si>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</si>
  <si>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</si>
  <si>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</si>
  <si>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</si>
  <si>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</si>
  <si>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</si>
  <si>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</si>
  <si>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</si>
  <si>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</si>
  <si>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</si>
  <si>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</si>
  <si>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</si>
  <si>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</si>
  <si>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</si>
  <si>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</si>
  <si>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</si>
  <si>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</si>
  <si>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</si>
  <si>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</si>
  <si>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</si>
  <si>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</si>
  <si>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</si>
  <si>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</si>
  <si>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</si>
  <si>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</si>
  <si>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</si>
  <si>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</si>
  <si>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</si>
  <si>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</si>
  <si>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</si>
  <si>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</si>
  <si>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</si>
  <si>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</si>
  <si>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</si>
  <si>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</si>
  <si>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</si>
  <si>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</si>
  <si>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</si>
  <si>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</si>
  <si>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</si>
  <si>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</si>
  <si>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</si>
  <si>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</si>
  <si>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</si>
  <si>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</si>
  <si>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</si>
  <si>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</si>
  <si>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</si>
  <si>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</si>
  <si>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</si>
  <si>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</si>
  <si>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</si>
  <si>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</si>
  <si>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</si>
  <si>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</si>
  <si>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</si>
  <si>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</si>
  <si>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</si>
  <si>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</si>
  <si>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</si>
  <si>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</si>
  <si>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</si>
  <si>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</si>
  <si>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</si>
  <si>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</si>
  <si>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</si>
  <si>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</si>
  <si>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</si>
  <si>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</si>
  <si>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</si>
  <si>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</si>
  <si>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</si>
  <si>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</si>
  <si>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</si>
  <si>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</si>
  <si>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</si>
  <si>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</si>
  <si>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</si>
  <si>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</si>
  <si>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</si>
  <si>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</si>
  <si>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</si>
  <si>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</si>
  <si>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</si>
  <si>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</si>
  <si>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</si>
  <si>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</si>
  <si>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</si>
  <si>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</si>
  <si>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</si>
  <si>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</si>
  <si>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</si>
  <si>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</si>
  <si>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</si>
  <si>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</si>
  <si>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</si>
  <si>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</si>
  <si>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</si>
  <si>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</si>
  <si>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</si>
  <si>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</si>
  <si>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</si>
  <si>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</si>
  <si>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</si>
  <si>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</si>
  <si>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</si>
  <si>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</si>
  <si>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</si>
  <si>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</si>
  <si>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</si>
  <si>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</si>
  <si>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</si>
  <si>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</si>
  <si>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</si>
  <si>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</si>
  <si>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</si>
  <si>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</si>
  <si>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</si>
  <si>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</si>
  <si>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</si>
  <si>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</si>
  <si>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</si>
  <si>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</si>
  <si>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</si>
  <si>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</si>
  <si>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</si>
  <si>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</si>
  <si>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</si>
  <si>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</si>
  <si>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</si>
  <si>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</si>
  <si>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</si>
  <si>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</si>
  <si>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</si>
  <si>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</si>
  <si>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</si>
  <si>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</si>
  <si>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</si>
  <si>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</si>
  <si>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</si>
  <si>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</si>
  <si>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</si>
  <si>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</si>
  <si>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</si>
  <si>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</si>
  <si>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</si>
  <si>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</si>
  <si>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</si>
  <si>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</si>
  <si>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</si>
  <si>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</si>
  <si>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</si>
  <si>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</si>
  <si>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</si>
  <si>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</si>
  <si>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</si>
  <si>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</si>
  <si>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</si>
  <si>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</si>
  <si>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</si>
  <si>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</si>
  <si>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</si>
  <si>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</si>
  <si>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</si>
  <si>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</si>
  <si>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</si>
  <si>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</si>
  <si>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</si>
  <si>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</si>
  <si>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</si>
  <si>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</si>
  <si>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</si>
  <si>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</si>
  <si>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</si>
  <si>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</si>
  <si>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</si>
  <si>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</si>
  <si>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</si>
  <si>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</si>
  <si>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</si>
  <si>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</si>
  <si>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</si>
  <si>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</si>
  <si>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</si>
  <si>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</si>
  <si>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</si>
  <si>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</si>
  <si>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</si>
  <si>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</si>
  <si>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</si>
  <si>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</si>
  <si>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</si>
  <si>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</si>
  <si>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</si>
  <si>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</si>
  <si>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</si>
  <si>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</si>
  <si>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</si>
  <si>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</si>
  <si>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</si>
  <si>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</si>
  <si>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</si>
  <si>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</si>
  <si>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</si>
  <si>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</si>
  <si>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</si>
  <si>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</si>
  <si>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</si>
  <si>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</si>
  <si>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</si>
  <si>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</si>
  <si>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</si>
  <si>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</si>
  <si>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</si>
  <si>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</si>
  <si>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</si>
  <si>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</si>
  <si>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</si>
  <si>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</si>
  <si>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</si>
  <si>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</si>
  <si>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</si>
  <si>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</si>
  <si>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</si>
  <si>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</si>
  <si>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</si>
  <si>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</si>
  <si>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</si>
  <si>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</si>
  <si>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</si>
  <si>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</si>
  <si>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</si>
  <si>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</si>
  <si>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</si>
  <si>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</si>
  <si>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</si>
  <si>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</si>
  <si>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</si>
  <si>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</si>
  <si>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</si>
  <si>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</si>
  <si>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</si>
  <si>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</si>
  <si>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</si>
  <si>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</si>
  <si>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</si>
  <si>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</si>
  <si>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</si>
  <si>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</si>
  <si>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</si>
  <si>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</si>
  <si>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</si>
  <si>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</si>
  <si>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</si>
  <si>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</si>
  <si>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</si>
  <si>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</si>
  <si>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</si>
  <si>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</si>
  <si>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</si>
  <si>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</si>
  <si>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</si>
  <si>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</si>
  <si>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</si>
  <si>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</si>
  <si>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</si>
  <si>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</si>
  <si>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</si>
  <si>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</si>
  <si>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</si>
  <si>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</si>
  <si>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</si>
  <si>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</si>
  <si>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</si>
  <si>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</si>
  <si>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</si>
  <si>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</si>
  <si>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</si>
  <si>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</si>
  <si>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</si>
  <si>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</si>
  <si>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</si>
  <si>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</si>
  <si>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</si>
  <si>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</si>
  <si>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</si>
  <si>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</si>
  <si>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</si>
  <si>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</si>
  <si>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</si>
  <si>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</si>
  <si>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</si>
  <si>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</si>
  <si>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</si>
  <si>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</si>
  <si>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</si>
  <si>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</si>
  <si>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</si>
  <si>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</si>
  <si>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</si>
  <si>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</si>
  <si>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</si>
  <si>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</si>
  <si>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</si>
  <si>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</si>
  <si>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</si>
  <si>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</si>
  <si>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</si>
  <si>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</si>
  <si>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</si>
  <si>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</si>
  <si>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</si>
  <si>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</si>
  <si>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</si>
  <si>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</si>
  <si>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</si>
  <si>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</si>
  <si>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</si>
  <si>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</si>
  <si>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</si>
  <si>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</si>
  <si>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</si>
  <si>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</si>
  <si>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</si>
  <si>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</si>
  <si>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</si>
  <si>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</si>
  <si>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</si>
  <si>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</si>
  <si>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</si>
  <si>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</si>
  <si>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</si>
  <si>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</si>
  <si>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</si>
  <si>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</si>
  <si>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</si>
  <si>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</si>
  <si>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</si>
  <si>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</si>
  <si>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</si>
  <si>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</si>
  <si>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</si>
  <si>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</si>
  <si>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</si>
  <si>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</si>
  <si>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</si>
  <si>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</si>
  <si>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</si>
  <si>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</si>
  <si>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</si>
  <si>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</si>
  <si>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</si>
  <si>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</si>
  <si>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</si>
  <si>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</si>
  <si>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</si>
  <si>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</si>
  <si>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</si>
  <si>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</si>
  <si>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</si>
  <si>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</si>
  <si>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</si>
  <si>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</si>
  <si>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</si>
  <si>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</si>
  <si>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</si>
  <si>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</si>
  <si>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</si>
  <si>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</si>
  <si>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</si>
  <si>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</si>
  <si>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</si>
  <si>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</si>
  <si>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</si>
  <si>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</si>
  <si>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</si>
  <si>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</si>
  <si>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</si>
  <si>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</si>
  <si>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</si>
  <si>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</si>
  <si>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</si>
  <si>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</si>
  <si>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</si>
  <si>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</si>
  <si>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</si>
  <si>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</si>
  <si>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</si>
  <si>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</si>
  <si>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</si>
  <si>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</si>
  <si>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</si>
  <si>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</si>
  <si>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</si>
  <si>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</si>
  <si>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</si>
  <si>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</si>
  <si>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</si>
  <si>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</si>
  <si>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</si>
  <si>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</si>
  <si>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</si>
  <si>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</si>
  <si>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</si>
  <si>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</si>
  <si>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</si>
  <si>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</si>
  <si>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</si>
  <si>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</si>
  <si>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</si>
  <si>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</si>
  <si>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</si>
  <si>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</si>
  <si>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</si>
  <si>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</si>
  <si>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</si>
  <si>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</si>
  <si>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</si>
  <si>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</si>
  <si>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</si>
  <si>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</si>
  <si>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</si>
  <si>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</si>
  <si>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</si>
  <si>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</si>
  <si>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</si>
  <si>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</si>
  <si>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</si>
  <si>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</si>
  <si>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</si>
  <si>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</si>
  <si>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</si>
  <si>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</si>
  <si>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</si>
  <si>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</si>
  <si>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</si>
  <si>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</si>
  <si>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</si>
  <si>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</si>
  <si>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</si>
  <si>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</si>
  <si>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</si>
  <si>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</si>
  <si>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</si>
  <si>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</si>
  <si>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</si>
  <si>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</si>
  <si>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</si>
  <si>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</si>
  <si>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</si>
  <si>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</si>
  <si>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</si>
  <si>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</si>
  <si>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</si>
  <si>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</si>
  <si>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</si>
  <si>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</si>
  <si>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</si>
  <si>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</si>
  <si>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</si>
  <si>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</si>
  <si>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</si>
  <si>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</si>
  <si>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</si>
  <si>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</si>
  <si>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</si>
  <si>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</si>
  <si>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</si>
  <si>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</si>
  <si>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</si>
  <si>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</si>
  <si>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</si>
  <si>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</si>
  <si>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</si>
  <si>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</si>
  <si>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</si>
  <si>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</si>
  <si>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</si>
  <si>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</si>
  <si>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</si>
  <si>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</si>
  <si>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</si>
  <si>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</si>
  <si>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</si>
  <si>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</si>
  <si>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</si>
  <si>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</si>
  <si>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</si>
  <si>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</si>
  <si>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</si>
  <si>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</si>
  <si>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</si>
  <si>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</si>
  <si>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</si>
  <si>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</si>
  <si>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</si>
  <si>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</si>
  <si>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</si>
  <si>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</si>
  <si>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</si>
  <si>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</si>
  <si>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</si>
  <si>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</si>
  <si>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</si>
  <si>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</si>
  <si>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</si>
  <si>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</si>
  <si>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</si>
  <si>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</si>
  <si>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</si>
  <si>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</si>
  <si>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</si>
  <si>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</si>
  <si>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</si>
  <si>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</si>
  <si>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</si>
  <si>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</si>
  <si>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</si>
  <si>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</si>
  <si>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</si>
  <si>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</si>
  <si>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</si>
  <si>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</si>
  <si>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</si>
  <si>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</si>
  <si>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</si>
  <si>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</si>
  <si>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</si>
  <si>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</si>
  <si>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</si>
  <si>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</si>
  <si>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</si>
  <si>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</si>
  <si>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</si>
  <si>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</si>
  <si>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</si>
  <si>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</si>
  <si>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</si>
  <si>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</si>
  <si>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</si>
  <si>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</si>
  <si>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</si>
  <si>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</si>
  <si>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</si>
  <si>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</si>
  <si>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</si>
  <si>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</si>
  <si>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</si>
  <si>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</si>
  <si>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</si>
  <si>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</si>
  <si>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</si>
  <si>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</si>
  <si>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</si>
  <si>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</si>
  <si>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</si>
  <si>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</si>
  <si>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</si>
  <si>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</si>
  <si>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</si>
  <si>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</si>
  <si>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</si>
  <si>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</si>
  <si>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</si>
  <si>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</si>
  <si>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</si>
  <si>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</si>
  <si>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</si>
  <si>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</si>
  <si>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</si>
  <si>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</si>
  <si>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</si>
  <si>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</si>
  <si>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</si>
  <si>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</si>
  <si>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</si>
  <si>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</si>
  <si>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</si>
  <si>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</si>
  <si>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</si>
  <si>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</si>
  <si>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</si>
  <si>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</si>
  <si>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</si>
  <si>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</si>
  <si>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</si>
  <si>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</si>
  <si>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</si>
  <si>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</si>
  <si>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</si>
  <si>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</si>
  <si>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</si>
  <si>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</si>
  <si>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</si>
  <si>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</si>
  <si>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</si>
  <si>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</si>
  <si>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</si>
  <si>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</si>
  <si>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</si>
  <si>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</si>
  <si>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</si>
  <si>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</si>
  <si>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</si>
  <si>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</si>
  <si>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</si>
  <si>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</si>
  <si>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</si>
  <si>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</si>
  <si>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</si>
  <si>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</si>
  <si>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</si>
  <si>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</si>
  <si>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</si>
  <si>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</si>
  <si>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</si>
  <si>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</si>
  <si>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</si>
  <si>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</si>
  <si>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</si>
  <si>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</si>
  <si>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</si>
  <si>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</si>
  <si>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</si>
  <si>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</si>
  <si>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</si>
  <si>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</si>
  <si>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</si>
  <si>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</si>
  <si>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</si>
  <si>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</si>
  <si>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</si>
  <si>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</si>
  <si>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</si>
  <si>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</si>
  <si>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</si>
  <si>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</si>
  <si>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</si>
  <si>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</si>
  <si>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</si>
  <si>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</si>
  <si>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</si>
  <si>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</si>
  <si>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</si>
  <si>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</si>
  <si>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</si>
  <si>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</si>
  <si>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</si>
  <si>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</si>
  <si>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</si>
  <si>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</si>
  <si>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</si>
  <si>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</si>
  <si>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</si>
  <si>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</si>
  <si>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</si>
  <si>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</si>
  <si>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</si>
  <si>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</si>
  <si>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</si>
  <si>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</si>
  <si>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</si>
  <si>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</si>
  <si>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</si>
  <si>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</si>
  <si>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</si>
  <si>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</si>
  <si>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</si>
  <si>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</si>
  <si>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</si>
  <si>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</si>
  <si>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</si>
  <si>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</si>
  <si>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</si>
  <si>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</si>
  <si>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</si>
  <si>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</si>
  <si>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</si>
  <si>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</si>
  <si>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</si>
  <si>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</si>
  <si>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</si>
  <si>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</si>
  <si>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</si>
  <si>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</si>
  <si>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</si>
  <si>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</si>
  <si>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</si>
  <si>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</si>
  <si>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</si>
  <si>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</si>
  <si>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</si>
  <si>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</si>
  <si>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</si>
  <si>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</si>
  <si>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</si>
  <si>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</si>
  <si>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</si>
  <si>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</si>
  <si>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</si>
  <si>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</si>
  <si>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</si>
  <si>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</si>
  <si>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</si>
  <si>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</si>
  <si>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</si>
  <si>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</si>
  <si>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</si>
  <si>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</si>
  <si>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</si>
  <si>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</si>
  <si>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</si>
  <si>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</si>
  <si>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</si>
  <si>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</si>
  <si>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</si>
  <si>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</si>
  <si>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</si>
  <si>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</si>
  <si>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</si>
  <si>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</si>
  <si>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</si>
  <si>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</si>
  <si>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</si>
  <si>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</si>
  <si>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</si>
  <si>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</si>
  <si>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</si>
  <si>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</si>
  <si>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</si>
  <si>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</si>
  <si>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</si>
  <si>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</si>
  <si>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</si>
  <si>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</si>
  <si>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</si>
  <si>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</si>
  <si>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</si>
  <si>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</si>
  <si>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</si>
  <si>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</si>
  <si>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</si>
  <si>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</si>
  <si>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</si>
  <si>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</si>
  <si>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</si>
  <si>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</si>
  <si>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</si>
  <si>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</si>
  <si>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</si>
  <si>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</si>
  <si>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</si>
  <si>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</si>
  <si>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</si>
  <si>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</si>
  <si>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</si>
  <si>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</si>
  <si>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</si>
  <si>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</si>
  <si>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</si>
  <si>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</si>
  <si>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</si>
  <si>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</si>
  <si>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</si>
  <si>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</si>
  <si>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</si>
  <si>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</si>
  <si>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</si>
  <si>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</si>
  <si>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</si>
  <si>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</si>
  <si>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</si>
  <si>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</si>
  <si>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</si>
  <si>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</si>
  <si>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</si>
  <si>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</si>
  <si>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</si>
  <si>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</si>
  <si>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</si>
  <si>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</si>
  <si>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</si>
  <si>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</si>
  <si>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</si>
  <si>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</si>
  <si>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</si>
  <si>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</si>
  <si>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</si>
  <si>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</si>
  <si>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</si>
  <si>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</si>
  <si>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</si>
  <si>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</si>
  <si>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</si>
  <si>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</si>
  <si>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</si>
  <si>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</si>
  <si>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</si>
  <si>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</si>
  <si>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</si>
  <si>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</si>
  <si>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</si>
  <si>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</si>
  <si>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</si>
  <si>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</si>
  <si>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</si>
  <si>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</si>
  <si>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</si>
  <si>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</si>
  <si>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</si>
  <si>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</si>
  <si>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</si>
  <si>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</si>
  <si>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</si>
  <si>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</si>
  <si>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</si>
  <si>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</si>
  <si>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</si>
  <si>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</si>
  <si>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</si>
  <si>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</si>
  <si>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</si>
  <si>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</si>
  <si>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</si>
  <si>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</si>
  <si>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</si>
  <si>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</si>
  <si>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</si>
  <si>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</si>
  <si>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</si>
  <si>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</si>
  <si>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</si>
  <si>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</si>
  <si>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</si>
  <si>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</si>
  <si>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</si>
  <si>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</si>
  <si>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</si>
  <si>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</si>
  <si>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</si>
  <si>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</si>
  <si>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</si>
  <si>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</si>
  <si>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</si>
  <si>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</si>
  <si>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</si>
  <si>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</si>
  <si>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</si>
  <si>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</si>
  <si>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</si>
  <si>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</si>
  <si>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</si>
  <si>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</si>
  <si>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</si>
  <si>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</si>
  <si>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</si>
  <si>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</si>
  <si>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</si>
  <si>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</si>
  <si>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</si>
  <si>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</si>
  <si>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</si>
  <si>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</si>
  <si>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</si>
  <si>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</si>
  <si>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</si>
  <si>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</si>
  <si>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</si>
  <si>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</si>
  <si>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</si>
  <si>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</si>
  <si>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</si>
  <si>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</si>
  <si>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</si>
  <si>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</si>
  <si>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</si>
  <si>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</si>
  <si>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</si>
  <si>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</si>
  <si>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</si>
  <si>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</si>
  <si>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</si>
  <si>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</si>
  <si>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</si>
  <si>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</si>
  <si>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</si>
  <si>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</si>
  <si>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</si>
  <si>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</si>
  <si>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</si>
  <si>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</si>
  <si>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</si>
  <si>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</si>
  <si>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</si>
  <si>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</si>
  <si>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</si>
  <si>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</si>
  <si>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</si>
  <si>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</si>
  <si>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</si>
  <si>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</si>
  <si>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</si>
  <si>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</si>
  <si>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</si>
  <si>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</si>
  <si>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</si>
  <si>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</si>
  <si>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</si>
  <si>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</si>
  <si>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</si>
  <si>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</si>
  <si>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</si>
  <si>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</si>
  <si>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</si>
  <si>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</si>
  <si>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</si>
  <si>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</si>
  <si>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</si>
  <si>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</si>
  <si>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</si>
  <si>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</si>
  <si>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</si>
  <si>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</si>
  <si>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</si>
  <si>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</si>
  <si>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</si>
  <si>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</si>
  <si>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</si>
  <si>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</si>
  <si>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</si>
  <si>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</si>
  <si>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</si>
  <si>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</si>
  <si>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</si>
  <si>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</si>
  <si>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</si>
  <si>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</si>
  <si>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</si>
  <si>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</si>
  <si>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</si>
  <si>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</si>
  <si>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</si>
  <si>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</si>
  <si>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</si>
  <si>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</si>
  <si>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</si>
  <si>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</si>
  <si>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</si>
  <si>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</si>
  <si>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</si>
  <si>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</si>
  <si>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</si>
  <si>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</si>
  <si>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</si>
  <si>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</si>
  <si>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</si>
  <si>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</si>
  <si>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</si>
  <si>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</si>
  <si>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</si>
  <si>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</si>
  <si>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</si>
  <si>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</si>
  <si>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</si>
  <si>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</si>
  <si>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</si>
  <si>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</si>
  <si>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</si>
  <si>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</si>
  <si>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</si>
  <si>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</si>
  <si>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</si>
  <si>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</si>
  <si>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</si>
  <si>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</si>
  <si>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</si>
  <si>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</si>
  <si>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</si>
  <si>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</si>
  <si>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</si>
  <si>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</si>
  <si>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</si>
  <si>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</si>
  <si>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</si>
  <si>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</si>
  <si>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</si>
  <si>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</si>
  <si>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</si>
  <si>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</si>
  <si>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</si>
  <si>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</si>
  <si>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</si>
  <si>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</si>
  <si>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</si>
  <si>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</si>
  <si>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</si>
  <si>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</si>
  <si>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</si>
  <si>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</si>
  <si>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</si>
  <si>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</si>
  <si>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</si>
  <si>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</si>
  <si>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</si>
  <si>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</si>
  <si>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</si>
  <si>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</si>
  <si>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</si>
  <si>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</si>
  <si>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</si>
  <si>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</si>
  <si>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</si>
  <si>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</si>
  <si>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</si>
  <si>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</si>
  <si>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</si>
  <si>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</si>
  <si>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</si>
  <si>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</si>
  <si>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</si>
  <si>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</si>
  <si>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</si>
  <si>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</si>
  <si>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</si>
  <si>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</si>
  <si>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</si>
  <si>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</si>
  <si>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</si>
  <si>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</si>
  <si>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</si>
  <si>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</si>
  <si>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</si>
  <si>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</si>
  <si>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</si>
  <si>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</si>
  <si>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</si>
  <si>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</si>
  <si>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</si>
  <si>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</si>
  <si>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</si>
  <si>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</si>
  <si>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</si>
  <si>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</si>
  <si>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</si>
  <si>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</si>
  <si>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</si>
  <si>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</si>
  <si>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</si>
  <si>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</si>
  <si>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</si>
  <si>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</si>
  <si>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</si>
  <si>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ОУ "Христо Ботев" - с.Левка</t>
  </si>
  <si>
    <t>b1158</t>
  </si>
  <si>
    <t>d1036</t>
  </si>
  <si>
    <t>c1336</t>
  </si>
  <si>
    <t>000892670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</si>
</sst>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 applyProtection="1">
      <alignment vertical="center"/>
      <protection locked="0"/>
    </xf>
    <xf numFmtId="3" fontId="253" fillId="5" borderId="93" xfId="34" applyNumberFormat="1" applyFont="1" applyFill="1" applyBorder="1" applyAlignment="1" applyProtection="1">
      <alignment vertical="center"/>
      <protection locked="0"/>
    </xf>
    <xf numFmtId="3" fontId="253" fillId="5" borderId="23" xfId="34" applyNumberFormat="1" applyFont="1" applyFill="1" applyBorder="1" applyAlignment="1">
      <alignment vertical="center"/>
      <protection/>
    </xf>
    <xf numFmtId="3" fontId="253" fillId="5" borderId="24" xfId="34" applyNumberFormat="1" applyFont="1" applyFill="1" applyBorder="1" applyAlignment="1">
      <alignment vertical="center"/>
      <protection/>
    </xf>
    <xf numFmtId="3" fontId="253" fillId="5" borderId="24" xfId="34" applyNumberFormat="1" applyFont="1" applyFill="1" applyBorder="1" applyAlignment="1" applyProtection="1">
      <alignment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92" xfId="34" applyNumberFormat="1" applyFont="1" applyFill="1" applyBorder="1" applyAlignment="1" applyProtection="1">
      <alignment horizontal="center" vertical="center"/>
      <protection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71" t="str">
        <f>+OTCHET!B9</f>
        <v>ОУ "Христо Ботев" - с.Левка</v>
      </c>
      <c r="C2" s="1672"/>
      <c r="D2" s="1673"/>
      <c r="E2" s="1022"/>
      <c r="F2" s="1023">
        <f>+OTCHET!H9</f>
        <v>0</v>
      </c>
      <c r="G2" s="1024" t="str">
        <f>+OTCHET!F12</f>
        <v>000892670</v>
      </c>
      <c r="H2" s="1025"/>
      <c r="I2" s="1674">
        <f>+OTCHET!H603</f>
        <v>0</v>
      </c>
      <c r="J2" s="1675"/>
      <c r="K2" s="1016"/>
      <c r="L2" s="1676">
        <f>OTCHET!H601</f>
        <v>0</v>
      </c>
      <c r="M2" s="1677"/>
      <c r="N2" s="1678"/>
      <c r="O2" s="1026"/>
      <c r="P2" s="1027">
        <f>OTCHET!E15</f>
        <v>0</v>
      </c>
      <c r="Q2" s="1028" t="str">
        <f>OTCHET!F15</f>
        <v>БЮДЖЕТ</v>
      </c>
      <c r="R2" s="1029"/>
      <c r="S2" s="1009" t="s">
        <v>1016</v>
      </c>
      <c r="T2" s="1679">
        <f>+OTCHET!I9</f>
        <v>0</v>
      </c>
      <c r="U2" s="1680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81" t="s">
        <v>1019</v>
      </c>
      <c r="T4" s="1681"/>
      <c r="U4" s="1681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682">
        <f>+Q4</f>
        <v>2017</v>
      </c>
      <c r="T6" s="1682"/>
      <c r="U6" s="1682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83" t="s">
        <v>997</v>
      </c>
      <c r="T8" s="1684"/>
      <c r="U8" s="1685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686" t="s">
        <v>998</v>
      </c>
      <c r="T9" s="1687"/>
      <c r="U9" s="1688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9" t="s">
        <v>1036</v>
      </c>
      <c r="T13" s="1690"/>
      <c r="U13" s="1691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92" t="s">
        <v>1038</v>
      </c>
      <c r="T14" s="1693"/>
      <c r="U14" s="169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92" t="s">
        <v>1040</v>
      </c>
      <c r="T15" s="1693"/>
      <c r="U15" s="169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92" t="s">
        <v>1042</v>
      </c>
      <c r="T16" s="1693"/>
      <c r="U16" s="169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92" t="s">
        <v>1044</v>
      </c>
      <c r="T17" s="1693"/>
      <c r="U17" s="169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92" t="s">
        <v>1046</v>
      </c>
      <c r="T18" s="1693"/>
      <c r="U18" s="169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92" t="s">
        <v>1048</v>
      </c>
      <c r="T19" s="1693"/>
      <c r="U19" s="169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92" t="s">
        <v>1050</v>
      </c>
      <c r="T20" s="1693"/>
      <c r="U20" s="169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695" t="s">
        <v>1052</v>
      </c>
      <c r="T21" s="1696"/>
      <c r="U21" s="1697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98" t="s">
        <v>1054</v>
      </c>
      <c r="T22" s="1699"/>
      <c r="U22" s="1700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9" t="s">
        <v>1057</v>
      </c>
      <c r="T24" s="1690"/>
      <c r="U24" s="1691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92" t="s">
        <v>1059</v>
      </c>
      <c r="T25" s="1693"/>
      <c r="U25" s="169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695" t="s">
        <v>1061</v>
      </c>
      <c r="T26" s="1696"/>
      <c r="U26" s="1697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98" t="s">
        <v>1063</v>
      </c>
      <c r="T27" s="1699"/>
      <c r="U27" s="1700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98" t="s">
        <v>1070</v>
      </c>
      <c r="T34" s="1699"/>
      <c r="U34" s="1700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01" t="s">
        <v>1072</v>
      </c>
      <c r="T35" s="1702"/>
      <c r="U35" s="1703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4" t="s">
        <v>1074</v>
      </c>
      <c r="T36" s="1705"/>
      <c r="U36" s="1706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07" t="s">
        <v>1076</v>
      </c>
      <c r="T37" s="1708"/>
      <c r="U37" s="1709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98" t="s">
        <v>1078</v>
      </c>
      <c r="T39" s="1699"/>
      <c r="U39" s="1700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9" t="s">
        <v>1081</v>
      </c>
      <c r="T41" s="1690"/>
      <c r="U41" s="1691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92" t="s">
        <v>1083</v>
      </c>
      <c r="T42" s="1693"/>
      <c r="U42" s="169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92" t="s">
        <v>1085</v>
      </c>
      <c r="T43" s="1693"/>
      <c r="U43" s="169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695" t="s">
        <v>1087</v>
      </c>
      <c r="T44" s="1696"/>
      <c r="U44" s="1697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98" t="s">
        <v>1089</v>
      </c>
      <c r="T45" s="1699"/>
      <c r="U45" s="1700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0" t="s">
        <v>1091</v>
      </c>
      <c r="T47" s="1711"/>
      <c r="U47" s="1712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164652</v>
      </c>
      <c r="G50" s="1105">
        <f>+IF($P$2=0,$Q50,0)</f>
        <v>150818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150818</v>
      </c>
      <c r="O50" s="1100"/>
      <c r="P50" s="1104">
        <f>+ROUND(OTCHET!E204-SUM(OTCHET!E216:E218)+OTCHET!E271+IF(+OR(OTCHET!$F$12=5500,OTCHET!$F$12=5600),0,+OTCHET!E297),0)</f>
        <v>164652</v>
      </c>
      <c r="Q50" s="1105">
        <f>+ROUND(OTCHET!L204-SUM(OTCHET!L216:L218)+OTCHET!L271+IF(+OR(OTCHET!$F$12=5500,OTCHET!$F$12=5600),0,+OTCHET!L297),0)</f>
        <v>150818</v>
      </c>
      <c r="R50" s="1049"/>
      <c r="S50" s="1689" t="s">
        <v>1095</v>
      </c>
      <c r="T50" s="1690"/>
      <c r="U50" s="1691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600</v>
      </c>
      <c r="G51" s="1123">
        <f>+IF($P$2=0,$Q51,0)</f>
        <v>444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444</v>
      </c>
      <c r="O51" s="1100"/>
      <c r="P51" s="1122">
        <f>+ROUND(+SUM(OTCHET!E216:E218),0)</f>
        <v>600</v>
      </c>
      <c r="Q51" s="1123">
        <f>+ROUND(+SUM(OTCHET!L216:L218),0)</f>
        <v>444</v>
      </c>
      <c r="R51" s="1049"/>
      <c r="S51" s="1692" t="s">
        <v>1097</v>
      </c>
      <c r="T51" s="1693"/>
      <c r="U51" s="169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1340</v>
      </c>
      <c r="G52" s="1123">
        <f>+IF($P$2=0,$Q52,0)</f>
        <v>1038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1038</v>
      </c>
      <c r="O52" s="1100"/>
      <c r="P52" s="1122">
        <f>+ROUND(OTCHET!E222,0)</f>
        <v>1340</v>
      </c>
      <c r="Q52" s="1123">
        <f>+ROUND(OTCHET!L222,0)</f>
        <v>1038</v>
      </c>
      <c r="R52" s="1049"/>
      <c r="S52" s="1692" t="s">
        <v>1099</v>
      </c>
      <c r="T52" s="1693"/>
      <c r="U52" s="169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243418</v>
      </c>
      <c r="G53" s="1123">
        <f>+IF($P$2=0,$Q53,0)</f>
        <v>241345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241345</v>
      </c>
      <c r="O53" s="1100"/>
      <c r="P53" s="1122">
        <f>+ROUND(OTCHET!E186+OTCHET!E189,0)</f>
        <v>243418</v>
      </c>
      <c r="Q53" s="1123">
        <f>+ROUND(OTCHET!L186+OTCHET!L189,0)</f>
        <v>241345</v>
      </c>
      <c r="R53" s="1049"/>
      <c r="S53" s="1692" t="s">
        <v>1101</v>
      </c>
      <c r="T53" s="1693"/>
      <c r="U53" s="169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51484</v>
      </c>
      <c r="G54" s="1123">
        <f>+IF($P$2=0,$Q54,0)</f>
        <v>51484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51484</v>
      </c>
      <c r="O54" s="1100"/>
      <c r="P54" s="1122">
        <f>+ROUND(OTCHET!E195+OTCHET!E203,0)</f>
        <v>51484</v>
      </c>
      <c r="Q54" s="1123">
        <f>+ROUND(OTCHET!L195+OTCHET!L203,0)</f>
        <v>51484</v>
      </c>
      <c r="R54" s="1049"/>
      <c r="S54" s="1695" t="s">
        <v>1103</v>
      </c>
      <c r="T54" s="1696"/>
      <c r="U54" s="1697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461494</v>
      </c>
      <c r="G55" s="1211">
        <f>+ROUND(+SUM(G50:G54),0)</f>
        <v>445129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445129</v>
      </c>
      <c r="O55" s="1100"/>
      <c r="P55" s="1210">
        <f>+ROUND(+SUM(P50:P54),0)</f>
        <v>461494</v>
      </c>
      <c r="Q55" s="1211">
        <f>+ROUND(+SUM(Q50:Q54),0)</f>
        <v>445129</v>
      </c>
      <c r="R55" s="1049"/>
      <c r="S55" s="1698" t="s">
        <v>1105</v>
      </c>
      <c r="T55" s="1699"/>
      <c r="U55" s="1700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9" t="s">
        <v>1108</v>
      </c>
      <c r="T57" s="1690"/>
      <c r="U57" s="1691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92" t="s">
        <v>1110</v>
      </c>
      <c r="T58" s="1693"/>
      <c r="U58" s="169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92" t="s">
        <v>1112</v>
      </c>
      <c r="T59" s="1693"/>
      <c r="U59" s="169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695" t="s">
        <v>1114</v>
      </c>
      <c r="T60" s="1696"/>
      <c r="U60" s="1697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98" t="s">
        <v>1118</v>
      </c>
      <c r="T62" s="1699"/>
      <c r="U62" s="1700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9" t="s">
        <v>1121</v>
      </c>
      <c r="T64" s="1690"/>
      <c r="U64" s="1691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92" t="s">
        <v>1123</v>
      </c>
      <c r="T65" s="1693"/>
      <c r="U65" s="169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98" t="s">
        <v>1125</v>
      </c>
      <c r="T66" s="1699"/>
      <c r="U66" s="1700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9" t="s">
        <v>1128</v>
      </c>
      <c r="T68" s="1690"/>
      <c r="U68" s="1691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92" t="s">
        <v>1130</v>
      </c>
      <c r="T69" s="1693"/>
      <c r="U69" s="169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98" t="s">
        <v>1132</v>
      </c>
      <c r="T70" s="1699"/>
      <c r="U70" s="1700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9" t="s">
        <v>1135</v>
      </c>
      <c r="T72" s="1690"/>
      <c r="U72" s="1691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92" t="s">
        <v>1137</v>
      </c>
      <c r="T73" s="1693"/>
      <c r="U73" s="169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98" t="s">
        <v>1139</v>
      </c>
      <c r="T74" s="1699"/>
      <c r="U74" s="1700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461494</v>
      </c>
      <c r="G76" s="1235">
        <f>+ROUND(G55+G62+G66+G70+G74,0)</f>
        <v>445129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445129</v>
      </c>
      <c r="O76" s="1100"/>
      <c r="P76" s="1234">
        <f>+ROUND(P55+P62+P66+P70+P74,0)</f>
        <v>461494</v>
      </c>
      <c r="Q76" s="1235">
        <f>+ROUND(Q55+Q62+Q66+Q70+Q74,0)</f>
        <v>445129</v>
      </c>
      <c r="R76" s="1049"/>
      <c r="S76" s="1713" t="s">
        <v>1141</v>
      </c>
      <c r="T76" s="1714"/>
      <c r="U76" s="1715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467962</v>
      </c>
      <c r="G78" s="1111">
        <f>+IF($P$2=0,$Q78,0)</f>
        <v>446674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446674</v>
      </c>
      <c r="O78" s="1100"/>
      <c r="P78" s="1110">
        <f>+ROUND(OTCHET!E415,0)</f>
        <v>467962</v>
      </c>
      <c r="Q78" s="1111">
        <f>+ROUND(OTCHET!L415,0)</f>
        <v>446674</v>
      </c>
      <c r="R78" s="1049"/>
      <c r="S78" s="1689" t="s">
        <v>1144</v>
      </c>
      <c r="T78" s="1690"/>
      <c r="U78" s="1691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92" t="s">
        <v>1146</v>
      </c>
      <c r="T79" s="1693"/>
      <c r="U79" s="169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467962</v>
      </c>
      <c r="G80" s="1245">
        <f>+ROUND(G78+G79,0)</f>
        <v>446674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446674</v>
      </c>
      <c r="O80" s="1100"/>
      <c r="P80" s="1244">
        <f>+ROUND(P78+P79,0)</f>
        <v>467962</v>
      </c>
      <c r="Q80" s="1245">
        <f>+ROUND(Q78+Q79,0)</f>
        <v>446674</v>
      </c>
      <c r="R80" s="1049"/>
      <c r="S80" s="1716" t="s">
        <v>1148</v>
      </c>
      <c r="T80" s="1717"/>
      <c r="U80" s="1718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6468</v>
      </c>
      <c r="G82" s="1258">
        <f>+ROUND(G47,0)-ROUND(G76,0)+ROUND(G80,0)</f>
        <v>1545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1545</v>
      </c>
      <c r="O82" s="1260"/>
      <c r="P82" s="1257">
        <f>+ROUND(P47,0)-ROUND(P76,0)+ROUND(P80,0)</f>
        <v>6468</v>
      </c>
      <c r="Q82" s="1258">
        <f>+ROUND(Q47,0)-ROUND(Q76,0)+ROUND(Q80,0)</f>
        <v>1545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-6468</v>
      </c>
      <c r="G83" s="1266">
        <f>+ROUND(G100,0)+ROUND(G119,0)+ROUND(G125,0)-ROUND(G130,0)</f>
        <v>-1545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-1545</v>
      </c>
      <c r="O83" s="1260"/>
      <c r="P83" s="1265">
        <f>+ROUND(P100,0)+ROUND(P119,0)+ROUND(P125,0)-ROUND(P130,0)</f>
        <v>-6468</v>
      </c>
      <c r="Q83" s="1266">
        <f>+ROUND(Q100,0)+ROUND(Q119,0)+ROUND(Q125,0)-ROUND(Q130,0)</f>
        <v>-1545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9" t="s">
        <v>1154</v>
      </c>
      <c r="T86" s="1690"/>
      <c r="U86" s="1691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92" t="s">
        <v>1156</v>
      </c>
      <c r="T87" s="1693"/>
      <c r="U87" s="169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98" t="s">
        <v>1158</v>
      </c>
      <c r="T88" s="1699"/>
      <c r="U88" s="1700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9" t="s">
        <v>1161</v>
      </c>
      <c r="T90" s="1690"/>
      <c r="U90" s="1691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92" t="s">
        <v>1163</v>
      </c>
      <c r="T91" s="1693"/>
      <c r="U91" s="169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92" t="s">
        <v>1165</v>
      </c>
      <c r="T92" s="1693"/>
      <c r="U92" s="169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695" t="s">
        <v>1167</v>
      </c>
      <c r="T93" s="1696"/>
      <c r="U93" s="1697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98" t="s">
        <v>1169</v>
      </c>
      <c r="T94" s="1699"/>
      <c r="U94" s="1700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9" t="s">
        <v>1172</v>
      </c>
      <c r="T96" s="1690"/>
      <c r="U96" s="1691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92" t="s">
        <v>1174</v>
      </c>
      <c r="T97" s="1693"/>
      <c r="U97" s="169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98" t="s">
        <v>1176</v>
      </c>
      <c r="T98" s="1699"/>
      <c r="U98" s="1700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0" t="s">
        <v>1178</v>
      </c>
      <c r="T100" s="1711"/>
      <c r="U100" s="1712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9" t="s">
        <v>1182</v>
      </c>
      <c r="T103" s="1690"/>
      <c r="U103" s="1691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92" t="s">
        <v>1184</v>
      </c>
      <c r="T104" s="1693"/>
      <c r="U104" s="169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98" t="s">
        <v>1186</v>
      </c>
      <c r="T105" s="1699"/>
      <c r="U105" s="1700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22" t="s">
        <v>1189</v>
      </c>
      <c r="T107" s="1723"/>
      <c r="U107" s="1724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25" t="s">
        <v>1191</v>
      </c>
      <c r="T108" s="1726"/>
      <c r="U108" s="1727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98" t="s">
        <v>1193</v>
      </c>
      <c r="T109" s="1699"/>
      <c r="U109" s="1700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9" t="s">
        <v>1196</v>
      </c>
      <c r="T111" s="1690"/>
      <c r="U111" s="1691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92" t="s">
        <v>1198</v>
      </c>
      <c r="T112" s="1693"/>
      <c r="U112" s="169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98" t="s">
        <v>1200</v>
      </c>
      <c r="T113" s="1699"/>
      <c r="U113" s="1700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9" t="s">
        <v>1203</v>
      </c>
      <c r="T115" s="1690"/>
      <c r="U115" s="1691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92" t="s">
        <v>1205</v>
      </c>
      <c r="T116" s="1693"/>
      <c r="U116" s="169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98" t="s">
        <v>1207</v>
      </c>
      <c r="T117" s="1699"/>
      <c r="U117" s="1700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713" t="s">
        <v>1209</v>
      </c>
      <c r="T119" s="1714"/>
      <c r="U119" s="1715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9" t="s">
        <v>1212</v>
      </c>
      <c r="T121" s="1690"/>
      <c r="U121" s="1691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-6468</v>
      </c>
      <c r="G122" s="1123">
        <f>+IF($P$2=0,$Q122,0)</f>
        <v>-1545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-1545</v>
      </c>
      <c r="O122" s="1100"/>
      <c r="P122" s="1122">
        <f>+ROUND(OTCHET!E520,0)</f>
        <v>-6468</v>
      </c>
      <c r="Q122" s="1123">
        <f>+ROUND(OTCHET!L520,0)</f>
        <v>-1545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92" t="s">
        <v>1216</v>
      </c>
      <c r="T123" s="1693"/>
      <c r="U123" s="169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37" t="s">
        <v>1218</v>
      </c>
      <c r="T124" s="1738"/>
      <c r="U124" s="1739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-6468</v>
      </c>
      <c r="G125" s="1245">
        <f>+ROUND(+SUM(G121:G124),0)</f>
        <v>-1545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-1545</v>
      </c>
      <c r="O125" s="1100"/>
      <c r="P125" s="1244">
        <f>+ROUND(+SUM(P121:P124),0)</f>
        <v>-6468</v>
      </c>
      <c r="Q125" s="1245">
        <f>+ROUND(+SUM(Q121:Q124),0)</f>
        <v>-1545</v>
      </c>
      <c r="R125" s="1049"/>
      <c r="S125" s="1716" t="s">
        <v>1220</v>
      </c>
      <c r="T125" s="1717"/>
      <c r="U125" s="1718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9" t="s">
        <v>1223</v>
      </c>
      <c r="T127" s="1690"/>
      <c r="U127" s="1691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92" t="s">
        <v>1225</v>
      </c>
      <c r="T128" s="1693"/>
      <c r="U128" s="169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728" t="s">
        <v>1227</v>
      </c>
      <c r="T129" s="1729"/>
      <c r="U129" s="173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731" t="s">
        <v>1229</v>
      </c>
      <c r="T130" s="1732"/>
      <c r="U130" s="1733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34">
        <f>+IF(+SUM(F131:N131)=0,0,"Контрола: дефицит/излишък = финансиране с обратен знак (Г. + Д. = 0)")</f>
        <v>0</v>
      </c>
      <c r="C131" s="1734"/>
      <c r="D131" s="1734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735"/>
      <c r="G132" s="1735"/>
      <c r="H132" s="1022"/>
      <c r="I132" s="1307" t="s">
        <v>1232</v>
      </c>
      <c r="J132" s="1308"/>
      <c r="K132" s="1022"/>
      <c r="L132" s="1735"/>
      <c r="M132" s="1735"/>
      <c r="N132" s="1735"/>
      <c r="O132" s="1302"/>
      <c r="P132" s="1736"/>
      <c r="Q132" s="1736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68" operator="notEqual" stopIfTrue="1">
      <formula>0</formula>
    </cfRule>
  </conditionalFormatting>
  <conditionalFormatting sqref="B131">
    <cfRule type="cellIs" priority="46" dxfId="169" operator="notEqual" stopIfTrue="1">
      <formula>0</formula>
    </cfRule>
    <cfRule type="cellIs" priority="34" dxfId="170" operator="equal">
      <formula>0</formula>
    </cfRule>
  </conditionalFormatting>
  <conditionalFormatting sqref="G2">
    <cfRule type="cellIs" priority="6" dxfId="57" operator="notEqual" stopIfTrue="1">
      <formula>0</formula>
    </cfRule>
    <cfRule type="cellIs" priority="7" dxfId="171" operator="equal" stopIfTrue="1">
      <formula>0</formula>
    </cfRule>
    <cfRule type="cellIs" priority="8" dxfId="172" operator="equal" stopIfTrue="1">
      <formula>0</formula>
    </cfRule>
    <cfRule type="cellIs" priority="45" dxfId="173" operator="equal">
      <formula>0</formula>
    </cfRule>
  </conditionalFormatting>
  <conditionalFormatting sqref="I2">
    <cfRule type="cellIs" priority="44" dxfId="173" operator="equal">
      <formula>0</formula>
    </cfRule>
  </conditionalFormatting>
  <conditionalFormatting sqref="F135:G136">
    <cfRule type="cellIs" priority="42" dxfId="174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74" operator="equal" stopIfTrue="1">
      <formula>"НЕРАВНЕНИЕ!"</formula>
    </cfRule>
  </conditionalFormatting>
  <conditionalFormatting sqref="L135:M136">
    <cfRule type="cellIs" priority="40" dxfId="174" operator="equal" stopIfTrue="1">
      <formula>"НЕРАВНЕНИЕ!"</formula>
    </cfRule>
  </conditionalFormatting>
  <conditionalFormatting sqref="F138:G139">
    <cfRule type="cellIs" priority="38" dxfId="174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74" operator="equal" stopIfTrue="1">
      <formula>"НЕРАВНЕНИЕ !"</formula>
    </cfRule>
  </conditionalFormatting>
  <conditionalFormatting sqref="L138:M139">
    <cfRule type="cellIs" priority="36" dxfId="174" operator="equal" stopIfTrue="1">
      <formula>"НЕРАВНЕНИЕ !"</formula>
    </cfRule>
  </conditionalFormatting>
  <conditionalFormatting sqref="I138:J139 L138:L139 N138:N139 F138:G139">
    <cfRule type="cellIs" priority="35" dxfId="174" operator="notEqual">
      <formula>0</formula>
    </cfRule>
  </conditionalFormatting>
  <conditionalFormatting sqref="I131:J131">
    <cfRule type="cellIs" priority="33" dxfId="168" operator="notEqual" stopIfTrue="1">
      <formula>0</formula>
    </cfRule>
  </conditionalFormatting>
  <conditionalFormatting sqref="L81">
    <cfRule type="cellIs" priority="28" dxfId="168" operator="notEqual" stopIfTrue="1">
      <formula>0</formula>
    </cfRule>
  </conditionalFormatting>
  <conditionalFormatting sqref="N81">
    <cfRule type="cellIs" priority="27" dxfId="168" operator="notEqual" stopIfTrue="1">
      <formula>0</formula>
    </cfRule>
  </conditionalFormatting>
  <conditionalFormatting sqref="L131">
    <cfRule type="cellIs" priority="32" dxfId="168" operator="notEqual" stopIfTrue="1">
      <formula>0</formula>
    </cfRule>
  </conditionalFormatting>
  <conditionalFormatting sqref="N131">
    <cfRule type="cellIs" priority="31" dxfId="168" operator="notEqual" stopIfTrue="1">
      <formula>0</formula>
    </cfRule>
  </conditionalFormatting>
  <conditionalFormatting sqref="F81:H81">
    <cfRule type="cellIs" priority="30" dxfId="168" operator="notEqual" stopIfTrue="1">
      <formula>0</formula>
    </cfRule>
  </conditionalFormatting>
  <conditionalFormatting sqref="I81:J81">
    <cfRule type="cellIs" priority="29" dxfId="168" operator="notEqual" stopIfTrue="1">
      <formula>0</formula>
    </cfRule>
  </conditionalFormatting>
  <conditionalFormatting sqref="B81">
    <cfRule type="cellIs" priority="25" dxfId="171" operator="equal">
      <formula>0</formula>
    </cfRule>
    <cfRule type="cellIs" priority="26" dxfId="169" operator="notEqual" stopIfTrue="1">
      <formula>0</formula>
    </cfRule>
  </conditionalFormatting>
  <conditionalFormatting sqref="P131:Q131">
    <cfRule type="cellIs" priority="24" dxfId="168" operator="notEqual" stopIfTrue="1">
      <formula>0</formula>
    </cfRule>
  </conditionalFormatting>
  <conditionalFormatting sqref="P135:Q136">
    <cfRule type="cellIs" priority="22" dxfId="174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74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74" operator="notEqual">
      <formula>0</formula>
    </cfRule>
  </conditionalFormatting>
  <conditionalFormatting sqref="P2">
    <cfRule type="cellIs" priority="14" dxfId="175" operator="equal" stopIfTrue="1">
      <formula>98</formula>
    </cfRule>
    <cfRule type="cellIs" priority="15" dxfId="176" operator="equal" stopIfTrue="1">
      <formula>96</formula>
    </cfRule>
    <cfRule type="cellIs" priority="16" dxfId="177" operator="equal" stopIfTrue="1">
      <formula>42</formula>
    </cfRule>
    <cfRule type="cellIs" priority="17" dxfId="178" operator="equal" stopIfTrue="1">
      <formula>97</formula>
    </cfRule>
    <cfRule type="cellIs" priority="18" dxfId="179" operator="equal" stopIfTrue="1">
      <formula>33</formula>
    </cfRule>
  </conditionalFormatting>
  <conditionalFormatting sqref="Q2">
    <cfRule type="cellIs" priority="9" dxfId="179" operator="equal" stopIfTrue="1">
      <formula>"Чужди средства"</formula>
    </cfRule>
    <cfRule type="cellIs" priority="10" dxfId="178" operator="equal" stopIfTrue="1">
      <formula>"СЕС - ДМП"</formula>
    </cfRule>
    <cfRule type="cellIs" priority="11" dxfId="177" operator="equal" stopIfTrue="1">
      <formula>"СЕС - РА"</formula>
    </cfRule>
    <cfRule type="cellIs" priority="12" dxfId="176" operator="equal" stopIfTrue="1">
      <formula>"СЕС - ДЕС"</formula>
    </cfRule>
    <cfRule type="cellIs" priority="13" dxfId="175" operator="equal" stopIfTrue="1">
      <formula>"СЕС - КСФ"</formula>
    </cfRule>
  </conditionalFormatting>
  <conditionalFormatting sqref="P81:Q81">
    <cfRule type="cellIs" priority="5" dxfId="168" operator="notEqual" stopIfTrue="1">
      <formula>0</formula>
    </cfRule>
  </conditionalFormatting>
  <conditionalFormatting sqref="T2:U2">
    <cfRule type="cellIs" priority="1" dxfId="180" operator="between" stopIfTrue="1">
      <formula>1000000000000</formula>
      <formula>9999999999999990</formula>
    </cfRule>
    <cfRule type="cellIs" priority="2" dxfId="181" operator="between" stopIfTrue="1">
      <formula>10000000000</formula>
      <formula>999999999999</formula>
    </cfRule>
    <cfRule type="cellIs" priority="3" dxfId="182" operator="between" stopIfTrue="1">
      <formula>1000000</formula>
      <formula>99999999</formula>
    </cfRule>
    <cfRule type="cellIs" priority="4" dxfId="183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12" sqref="B12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               ОТЧЕТ ЗА КАСОВОТО ИЗПЪЛНЕНИЕ НА БЮДЖЕТА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ОУ "Христо Ботев" - с.Левка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0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e">
        <f>+OTCHET!B12</f>
        <v>#N/A</v>
      </c>
      <c r="C13" s="714"/>
      <c r="D13" s="714"/>
      <c r="E13" s="717" t="str">
        <f>+OTCHET!E12</f>
        <v>код по ЕБК:</v>
      </c>
      <c r="F13" s="233" t="str">
        <f>+OTCHET!F12</f>
        <v>000892670</v>
      </c>
      <c r="G13" s="691"/>
      <c r="H13" s="236"/>
      <c r="I13" s="1741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41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0</v>
      </c>
      <c r="F15" s="720" t="str">
        <f>OTCHET!F15</f>
        <v>БЮДЖЕТ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42" t="s">
        <v>2054</v>
      </c>
      <c r="F17" s="1744" t="s">
        <v>2055</v>
      </c>
      <c r="G17" s="731" t="s">
        <v>1282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43"/>
      <c r="F18" s="1745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461494</v>
      </c>
      <c r="F38" s="849">
        <f>SUM(F39:F53)-F44-F46-F51-F52</f>
        <v>445129</v>
      </c>
      <c r="G38" s="850">
        <f>SUM(G39:G53)-G44-G46-G51-G52</f>
        <v>445129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224901</v>
      </c>
      <c r="F39" s="772">
        <f aca="true" t="shared" si="1" ref="F39:F53">+G39+H39+I39</f>
        <v>223568</v>
      </c>
      <c r="G39" s="773">
        <f>OTCHET!I186</f>
        <v>223568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18517</v>
      </c>
      <c r="F40" s="817">
        <f t="shared" si="1"/>
        <v>17777</v>
      </c>
      <c r="G40" s="818">
        <f>OTCHET!I189</f>
        <v>17777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51484</v>
      </c>
      <c r="F41" s="817">
        <f t="shared" si="1"/>
        <v>51484</v>
      </c>
      <c r="G41" s="818">
        <f>+OTCHET!I195+OTCHET!I203</f>
        <v>51484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166592</v>
      </c>
      <c r="F42" s="817">
        <f t="shared" si="1"/>
        <v>152300</v>
      </c>
      <c r="G42" s="818">
        <f>+OTCHET!I204+OTCHET!I222+OTCHET!I271</f>
        <v>152300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467962</v>
      </c>
      <c r="F54" s="895">
        <f>+F55+F56+F60</f>
        <v>446674</v>
      </c>
      <c r="G54" s="896">
        <f>+G55+G56+G60</f>
        <v>446674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467962</v>
      </c>
      <c r="F56" s="904">
        <f t="shared" si="2"/>
        <v>446674</v>
      </c>
      <c r="G56" s="905">
        <f>+OTCHET!I379+OTCHET!I387+OTCHET!I392+OTCHET!I395+OTCHET!I398+OTCHET!I401+OTCHET!I402+OTCHET!I405+OTCHET!I418+OTCHET!I419+OTCHET!I420+OTCHET!I421+OTCHET!I422</f>
        <v>446674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6468</v>
      </c>
      <c r="F62" s="930">
        <f>+F22-F38+F54-F61</f>
        <v>1545</v>
      </c>
      <c r="G62" s="931">
        <f>+G22-G38+G54-G61</f>
        <v>1545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-6468</v>
      </c>
      <c r="F64" s="940">
        <f>SUM(+F66+F74+F75+F82+F83+F84+F87+F88+F89+F90+F91+F92+F93)</f>
        <v>-1545</v>
      </c>
      <c r="G64" s="941">
        <f>SUM(+G66+G74+G75+G82+G83+G84+G87+G88+G89+G90+G91+G92+G93)</f>
        <v>-1545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-6468</v>
      </c>
      <c r="F84" s="908">
        <f>+F85+F86</f>
        <v>-1545</v>
      </c>
      <c r="G84" s="909">
        <f>+G85+G86</f>
        <v>-1545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-6468</v>
      </c>
      <c r="F86" s="966">
        <f t="shared" si="5"/>
        <v>-1545</v>
      </c>
      <c r="G86" s="967">
        <f>+OTCHET!I517+OTCHET!I520+OTCHET!I540</f>
        <v>-1545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6" t="s">
        <v>1010</v>
      </c>
      <c r="H106" s="1746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7">
        <f>+OTCHET!D599</f>
        <v>0</v>
      </c>
      <c r="F108" s="1747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7">
        <f>+OTCHET!G596</f>
        <v>0</v>
      </c>
      <c r="F112" s="1747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68" operator="notEqual" stopIfTrue="1">
      <formula>0</formula>
    </cfRule>
  </conditionalFormatting>
  <conditionalFormatting sqref="E103:I103">
    <cfRule type="cellIs" priority="19" dxfId="168" operator="notEqual" stopIfTrue="1">
      <formula>0</formula>
    </cfRule>
  </conditionalFormatting>
  <conditionalFormatting sqref="G105:H105 B105">
    <cfRule type="cellIs" priority="18" dxfId="184" operator="equal" stopIfTrue="1">
      <formula>0</formula>
    </cfRule>
  </conditionalFormatting>
  <conditionalFormatting sqref="I112 E108">
    <cfRule type="cellIs" priority="17" dxfId="172" operator="equal" stopIfTrue="1">
      <formula>0</formula>
    </cfRule>
  </conditionalFormatting>
  <conditionalFormatting sqref="E112:F112">
    <cfRule type="cellIs" priority="16" dxfId="172" operator="equal" stopIfTrue="1">
      <formula>0</formula>
    </cfRule>
  </conditionalFormatting>
  <conditionalFormatting sqref="E15">
    <cfRule type="cellIs" priority="11" dxfId="175" operator="equal" stopIfTrue="1">
      <formula>98</formula>
    </cfRule>
    <cfRule type="cellIs" priority="12" dxfId="176" operator="equal" stopIfTrue="1">
      <formula>96</formula>
    </cfRule>
    <cfRule type="cellIs" priority="13" dxfId="177" operator="equal" stopIfTrue="1">
      <formula>42</formula>
    </cfRule>
    <cfRule type="cellIs" priority="14" dxfId="178" operator="equal" stopIfTrue="1">
      <formula>97</formula>
    </cfRule>
    <cfRule type="cellIs" priority="15" dxfId="179" operator="equal" stopIfTrue="1">
      <formula>33</formula>
    </cfRule>
  </conditionalFormatting>
  <conditionalFormatting sqref="F15">
    <cfRule type="cellIs" priority="6" dxfId="179" operator="equal" stopIfTrue="1">
      <formula>"Чужди средства"</formula>
    </cfRule>
    <cfRule type="cellIs" priority="7" dxfId="178" operator="equal" stopIfTrue="1">
      <formula>"СЕС - ДМП"</formula>
    </cfRule>
    <cfRule type="cellIs" priority="8" dxfId="177" operator="equal" stopIfTrue="1">
      <formula>"СЕС - РА"</formula>
    </cfRule>
    <cfRule type="cellIs" priority="9" dxfId="176" operator="equal" stopIfTrue="1">
      <formula>"СЕС - ДЕС"</formula>
    </cfRule>
    <cfRule type="cellIs" priority="10" dxfId="175" operator="equal" stopIfTrue="1">
      <formula>"СЕС - КСФ"</formula>
    </cfRule>
  </conditionalFormatting>
  <conditionalFormatting sqref="B103">
    <cfRule type="cellIs" priority="5" dxfId="169" operator="notEqual" stopIfTrue="1">
      <formula>0</formula>
    </cfRule>
  </conditionalFormatting>
  <conditionalFormatting sqref="I11">
    <cfRule type="cellIs" priority="1" dxfId="180" operator="between" stopIfTrue="1">
      <formula>1000000000000</formula>
      <formula>9999999999999990</formula>
    </cfRule>
    <cfRule type="cellIs" priority="2" dxfId="181" operator="between" stopIfTrue="1">
      <formula>10000000000</formula>
      <formula>999999999999</formula>
    </cfRule>
    <cfRule type="cellIs" priority="3" dxfId="182" operator="between" stopIfTrue="1">
      <formula>1000000</formula>
      <formula>99999999</formula>
    </cfRule>
    <cfRule type="cellIs" priority="4" dxfId="183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937007874015748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2">
      <selection activeCell="C5" sqref="C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ИЗПЪЛНЕНИЕТО НА БЮДЖЕТА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2060</v>
      </c>
      <c r="C9" s="1768"/>
      <c r="D9" s="1769"/>
      <c r="E9" s="115">
        <v>42736</v>
      </c>
      <c r="F9" s="116">
        <v>43100</v>
      </c>
      <c r="G9" s="113"/>
      <c r="H9" s="1419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837" t="s">
        <v>991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e">
        <f>VLOOKUP(F12,PRBK,2,FALSE)</f>
        <v>#N/A</v>
      </c>
      <c r="C12" s="1771"/>
      <c r="D12" s="1772"/>
      <c r="E12" s="118" t="s">
        <v>985</v>
      </c>
      <c r="F12" s="1593" t="s">
        <v>2064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48" t="s">
        <v>2044</v>
      </c>
      <c r="F19" s="1749"/>
      <c r="G19" s="1749"/>
      <c r="H19" s="1750"/>
      <c r="I19" s="1754" t="s">
        <v>2045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477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34">
        <v>0</v>
      </c>
      <c r="H26" s="160">
        <v>0</v>
      </c>
      <c r="I26" s="490">
        <v>0</v>
      </c>
      <c r="J26" s="163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479</v>
      </c>
      <c r="D28" s="1764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131</v>
      </c>
      <c r="D33" s="1764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125</v>
      </c>
      <c r="D39" s="1764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44">
        <f t="shared" si="8"/>
        <v>0</v>
      </c>
      <c r="G52" s="169">
        <f t="shared" si="8"/>
        <v>0</v>
      </c>
      <c r="H52" s="170">
        <f>SUM(H53:H57)</f>
        <v>0</v>
      </c>
      <c r="I52" s="1644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35">
        <f t="shared" si="3"/>
        <v>0</v>
      </c>
      <c r="F53" s="488">
        <v>0</v>
      </c>
      <c r="G53" s="1641"/>
      <c r="H53" s="1638">
        <v>0</v>
      </c>
      <c r="I53" s="488">
        <v>0</v>
      </c>
      <c r="J53" s="164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6">
        <f t="shared" si="3"/>
        <v>0</v>
      </c>
      <c r="F54" s="490">
        <v>0</v>
      </c>
      <c r="G54" s="1642"/>
      <c r="H54" s="1639">
        <v>0</v>
      </c>
      <c r="I54" s="490">
        <v>0</v>
      </c>
      <c r="J54" s="164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6">
        <f t="shared" si="3"/>
        <v>0</v>
      </c>
      <c r="F55" s="490">
        <v>0</v>
      </c>
      <c r="G55" s="1642"/>
      <c r="H55" s="1639">
        <v>0</v>
      </c>
      <c r="I55" s="490">
        <v>0</v>
      </c>
      <c r="J55" s="164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6">
        <f t="shared" si="3"/>
        <v>0</v>
      </c>
      <c r="F56" s="490">
        <v>0</v>
      </c>
      <c r="G56" s="1642"/>
      <c r="H56" s="1639">
        <v>0</v>
      </c>
      <c r="I56" s="490">
        <v>0</v>
      </c>
      <c r="J56" s="164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7">
        <f t="shared" si="3"/>
        <v>0</v>
      </c>
      <c r="F57" s="492">
        <v>0</v>
      </c>
      <c r="G57" s="1643"/>
      <c r="H57" s="1640">
        <v>0</v>
      </c>
      <c r="I57" s="492">
        <v>0</v>
      </c>
      <c r="J57" s="164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6">
        <v>113</v>
      </c>
      <c r="B169" s="1667"/>
      <c r="C169" s="1666"/>
      <c r="D169" s="1668" t="s">
        <v>2023</v>
      </c>
      <c r="E169" s="1632">
        <v>0</v>
      </c>
      <c r="F169" s="1632">
        <v>0</v>
      </c>
      <c r="G169" s="159"/>
      <c r="H169" s="1633">
        <v>0</v>
      </c>
      <c r="I169" s="1632">
        <v>0</v>
      </c>
      <c r="J169" s="159"/>
      <c r="K169" s="1633">
        <v>0</v>
      </c>
      <c r="L169" s="1633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2" t="str">
        <f>$B$7</f>
        <v>ОТЧЕТНИ ДАННИ ПО ЕБК ЗА ИЗПЪЛНЕНИЕТО НА БЮДЖЕТА</v>
      </c>
      <c r="C173" s="1783"/>
      <c r="D173" s="178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 t="str">
        <f>$B$9</f>
        <v>ОУ "Христо Ботев" - с.Левка</v>
      </c>
      <c r="C175" s="1780"/>
      <c r="D175" s="1781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0" t="e">
        <f>$B$12</f>
        <v>#N/A</v>
      </c>
      <c r="C178" s="1771"/>
      <c r="D178" s="1772"/>
      <c r="E178" s="232" t="s">
        <v>910</v>
      </c>
      <c r="F178" s="233" t="str">
        <f>$F$12</f>
        <v>000892670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0</v>
      </c>
      <c r="F180" s="126" t="str">
        <f>$F$15</f>
        <v>БЮДЖЕТ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48" t="s">
        <v>2046</v>
      </c>
      <c r="F182" s="1749"/>
      <c r="G182" s="1749"/>
      <c r="H182" s="1750"/>
      <c r="I182" s="1757" t="s">
        <v>2047</v>
      </c>
      <c r="J182" s="1758"/>
      <c r="K182" s="1758"/>
      <c r="L182" s="1759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7" t="s">
        <v>763</v>
      </c>
      <c r="D186" s="1778"/>
      <c r="E186" s="274">
        <f aca="true" t="shared" si="42" ref="E186:L186">SUMIF($B$603:$B$12309,$B186,E$603:E$12309)</f>
        <v>224901</v>
      </c>
      <c r="F186" s="275">
        <f t="shared" si="42"/>
        <v>224901</v>
      </c>
      <c r="G186" s="276">
        <f t="shared" si="42"/>
        <v>0</v>
      </c>
      <c r="H186" s="277">
        <f t="shared" si="42"/>
        <v>0</v>
      </c>
      <c r="I186" s="275">
        <f t="shared" si="42"/>
        <v>223568</v>
      </c>
      <c r="J186" s="276">
        <f t="shared" si="42"/>
        <v>0</v>
      </c>
      <c r="K186" s="277">
        <f t="shared" si="42"/>
        <v>0</v>
      </c>
      <c r="L186" s="274">
        <f t="shared" si="42"/>
        <v>223568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224901</v>
      </c>
      <c r="F187" s="283">
        <f t="shared" si="44"/>
        <v>224901</v>
      </c>
      <c r="G187" s="284">
        <f t="shared" si="44"/>
        <v>0</v>
      </c>
      <c r="H187" s="285">
        <f t="shared" si="44"/>
        <v>0</v>
      </c>
      <c r="I187" s="283">
        <f t="shared" si="44"/>
        <v>223568</v>
      </c>
      <c r="J187" s="284">
        <f t="shared" si="44"/>
        <v>0</v>
      </c>
      <c r="K187" s="285">
        <f t="shared" si="44"/>
        <v>0</v>
      </c>
      <c r="L187" s="282">
        <f t="shared" si="44"/>
        <v>223568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3" t="s">
        <v>766</v>
      </c>
      <c r="D189" s="1774"/>
      <c r="E189" s="274">
        <f aca="true" t="shared" si="45" ref="E189:L189">SUMIF($B$603:$B$12309,$B189,E$603:E$12309)</f>
        <v>18517</v>
      </c>
      <c r="F189" s="275">
        <f t="shared" si="45"/>
        <v>18517</v>
      </c>
      <c r="G189" s="276">
        <f t="shared" si="45"/>
        <v>0</v>
      </c>
      <c r="H189" s="277">
        <f t="shared" si="45"/>
        <v>0</v>
      </c>
      <c r="I189" s="275">
        <f t="shared" si="45"/>
        <v>17777</v>
      </c>
      <c r="J189" s="276">
        <f t="shared" si="45"/>
        <v>0</v>
      </c>
      <c r="K189" s="277">
        <f t="shared" si="45"/>
        <v>0</v>
      </c>
      <c r="L189" s="274">
        <f t="shared" si="45"/>
        <v>17777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2775</v>
      </c>
      <c r="F191" s="297">
        <f t="shared" si="46"/>
        <v>2775</v>
      </c>
      <c r="G191" s="298">
        <f t="shared" si="46"/>
        <v>0</v>
      </c>
      <c r="H191" s="299">
        <f t="shared" si="46"/>
        <v>0</v>
      </c>
      <c r="I191" s="297">
        <f t="shared" si="46"/>
        <v>2775</v>
      </c>
      <c r="J191" s="298">
        <f t="shared" si="46"/>
        <v>0</v>
      </c>
      <c r="K191" s="299">
        <f t="shared" si="46"/>
        <v>0</v>
      </c>
      <c r="L191" s="296">
        <f t="shared" si="46"/>
        <v>2775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11258</v>
      </c>
      <c r="F192" s="297">
        <f t="shared" si="46"/>
        <v>11258</v>
      </c>
      <c r="G192" s="298">
        <f t="shared" si="46"/>
        <v>0</v>
      </c>
      <c r="H192" s="299">
        <f t="shared" si="46"/>
        <v>0</v>
      </c>
      <c r="I192" s="297">
        <f t="shared" si="46"/>
        <v>10518</v>
      </c>
      <c r="J192" s="298">
        <f t="shared" si="46"/>
        <v>0</v>
      </c>
      <c r="K192" s="299">
        <f t="shared" si="46"/>
        <v>0</v>
      </c>
      <c r="L192" s="296">
        <f t="shared" si="46"/>
        <v>10518</v>
      </c>
      <c r="M192" s="7">
        <f t="shared" si="43"/>
        <v>1</v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2721</v>
      </c>
      <c r="F193" s="297">
        <f t="shared" si="46"/>
        <v>2721</v>
      </c>
      <c r="G193" s="298">
        <f t="shared" si="46"/>
        <v>0</v>
      </c>
      <c r="H193" s="299">
        <f t="shared" si="46"/>
        <v>0</v>
      </c>
      <c r="I193" s="297">
        <f t="shared" si="46"/>
        <v>2721</v>
      </c>
      <c r="J193" s="298">
        <f t="shared" si="46"/>
        <v>0</v>
      </c>
      <c r="K193" s="299">
        <f t="shared" si="46"/>
        <v>0</v>
      </c>
      <c r="L193" s="296">
        <f t="shared" si="46"/>
        <v>2721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1763</v>
      </c>
      <c r="F194" s="289">
        <f t="shared" si="46"/>
        <v>1763</v>
      </c>
      <c r="G194" s="290">
        <f t="shared" si="46"/>
        <v>0</v>
      </c>
      <c r="H194" s="291">
        <f t="shared" si="46"/>
        <v>0</v>
      </c>
      <c r="I194" s="289">
        <f t="shared" si="46"/>
        <v>1763</v>
      </c>
      <c r="J194" s="290">
        <f t="shared" si="46"/>
        <v>0</v>
      </c>
      <c r="K194" s="291">
        <f t="shared" si="46"/>
        <v>0</v>
      </c>
      <c r="L194" s="288">
        <f t="shared" si="46"/>
        <v>1763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75" t="s">
        <v>199</v>
      </c>
      <c r="D195" s="1776"/>
      <c r="E195" s="274">
        <f aca="true" t="shared" si="47" ref="E195:L195">SUMIF($B$603:$B$12309,$B195,E$603:E$12309)</f>
        <v>51484</v>
      </c>
      <c r="F195" s="275">
        <f t="shared" si="47"/>
        <v>51484</v>
      </c>
      <c r="G195" s="276">
        <f t="shared" si="47"/>
        <v>0</v>
      </c>
      <c r="H195" s="277">
        <f t="shared" si="47"/>
        <v>0</v>
      </c>
      <c r="I195" s="275">
        <f t="shared" si="47"/>
        <v>51484</v>
      </c>
      <c r="J195" s="276">
        <f t="shared" si="47"/>
        <v>0</v>
      </c>
      <c r="K195" s="277">
        <f t="shared" si="47"/>
        <v>0</v>
      </c>
      <c r="L195" s="274">
        <f t="shared" si="47"/>
        <v>51484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25286</v>
      </c>
      <c r="F196" s="283">
        <f t="shared" si="48"/>
        <v>25286</v>
      </c>
      <c r="G196" s="284">
        <f t="shared" si="48"/>
        <v>0</v>
      </c>
      <c r="H196" s="285">
        <f t="shared" si="48"/>
        <v>0</v>
      </c>
      <c r="I196" s="283">
        <f t="shared" si="48"/>
        <v>25286</v>
      </c>
      <c r="J196" s="284">
        <f t="shared" si="48"/>
        <v>0</v>
      </c>
      <c r="K196" s="285">
        <f t="shared" si="48"/>
        <v>0</v>
      </c>
      <c r="L196" s="282">
        <f t="shared" si="48"/>
        <v>25286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8196</v>
      </c>
      <c r="F197" s="297">
        <f t="shared" si="48"/>
        <v>8196</v>
      </c>
      <c r="G197" s="298">
        <f t="shared" si="48"/>
        <v>0</v>
      </c>
      <c r="H197" s="299">
        <f t="shared" si="48"/>
        <v>0</v>
      </c>
      <c r="I197" s="297">
        <f t="shared" si="48"/>
        <v>8196</v>
      </c>
      <c r="J197" s="298">
        <f t="shared" si="48"/>
        <v>0</v>
      </c>
      <c r="K197" s="299">
        <f t="shared" si="48"/>
        <v>0</v>
      </c>
      <c r="L197" s="296">
        <f t="shared" si="48"/>
        <v>8196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11614</v>
      </c>
      <c r="F199" s="297">
        <f t="shared" si="48"/>
        <v>11614</v>
      </c>
      <c r="G199" s="298">
        <f t="shared" si="48"/>
        <v>0</v>
      </c>
      <c r="H199" s="299">
        <f t="shared" si="48"/>
        <v>0</v>
      </c>
      <c r="I199" s="297">
        <f t="shared" si="48"/>
        <v>11614</v>
      </c>
      <c r="J199" s="298">
        <f t="shared" si="48"/>
        <v>0</v>
      </c>
      <c r="K199" s="299">
        <f t="shared" si="48"/>
        <v>0</v>
      </c>
      <c r="L199" s="296">
        <f t="shared" si="48"/>
        <v>11614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6388</v>
      </c>
      <c r="F200" s="297">
        <f t="shared" si="48"/>
        <v>6388</v>
      </c>
      <c r="G200" s="298">
        <f t="shared" si="48"/>
        <v>0</v>
      </c>
      <c r="H200" s="299">
        <f t="shared" si="48"/>
        <v>0</v>
      </c>
      <c r="I200" s="297">
        <f t="shared" si="48"/>
        <v>6388</v>
      </c>
      <c r="J200" s="298">
        <f t="shared" si="48"/>
        <v>0</v>
      </c>
      <c r="K200" s="299">
        <f t="shared" si="48"/>
        <v>0</v>
      </c>
      <c r="L200" s="296">
        <f t="shared" si="48"/>
        <v>6388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86" t="s">
        <v>204</v>
      </c>
      <c r="D203" s="178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3" t="s">
        <v>205</v>
      </c>
      <c r="D204" s="1774"/>
      <c r="E204" s="311">
        <f t="shared" si="49"/>
        <v>165252</v>
      </c>
      <c r="F204" s="275">
        <f t="shared" si="49"/>
        <v>165252</v>
      </c>
      <c r="G204" s="276">
        <f t="shared" si="49"/>
        <v>0</v>
      </c>
      <c r="H204" s="277">
        <f t="shared" si="49"/>
        <v>0</v>
      </c>
      <c r="I204" s="275">
        <f t="shared" si="49"/>
        <v>151262</v>
      </c>
      <c r="J204" s="276">
        <f t="shared" si="49"/>
        <v>0</v>
      </c>
      <c r="K204" s="277">
        <f t="shared" si="49"/>
        <v>0</v>
      </c>
      <c r="L204" s="311">
        <f t="shared" si="49"/>
        <v>151262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35830</v>
      </c>
      <c r="F205" s="283">
        <f t="shared" si="50"/>
        <v>35830</v>
      </c>
      <c r="G205" s="284">
        <f t="shared" si="50"/>
        <v>0</v>
      </c>
      <c r="H205" s="285">
        <f t="shared" si="50"/>
        <v>0</v>
      </c>
      <c r="I205" s="283">
        <f t="shared" si="50"/>
        <v>33413</v>
      </c>
      <c r="J205" s="284">
        <f t="shared" si="50"/>
        <v>0</v>
      </c>
      <c r="K205" s="285">
        <f t="shared" si="50"/>
        <v>0</v>
      </c>
      <c r="L205" s="282">
        <f t="shared" si="50"/>
        <v>33413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1500</v>
      </c>
      <c r="F207" s="297">
        <f t="shared" si="50"/>
        <v>1500</v>
      </c>
      <c r="G207" s="298">
        <f t="shared" si="50"/>
        <v>0</v>
      </c>
      <c r="H207" s="299">
        <f t="shared" si="50"/>
        <v>0</v>
      </c>
      <c r="I207" s="297">
        <f t="shared" si="50"/>
        <v>1200</v>
      </c>
      <c r="J207" s="298">
        <f t="shared" si="50"/>
        <v>0</v>
      </c>
      <c r="K207" s="299">
        <f t="shared" si="50"/>
        <v>0</v>
      </c>
      <c r="L207" s="296">
        <f t="shared" si="50"/>
        <v>1200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8640</v>
      </c>
      <c r="F208" s="297">
        <f t="shared" si="50"/>
        <v>8640</v>
      </c>
      <c r="G208" s="298">
        <f t="shared" si="50"/>
        <v>0</v>
      </c>
      <c r="H208" s="299">
        <f t="shared" si="50"/>
        <v>0</v>
      </c>
      <c r="I208" s="297">
        <f t="shared" si="50"/>
        <v>8477</v>
      </c>
      <c r="J208" s="298">
        <f t="shared" si="50"/>
        <v>0</v>
      </c>
      <c r="K208" s="299">
        <f t="shared" si="50"/>
        <v>0</v>
      </c>
      <c r="L208" s="296">
        <f t="shared" si="50"/>
        <v>8477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13640</v>
      </c>
      <c r="F209" s="297">
        <f t="shared" si="50"/>
        <v>13640</v>
      </c>
      <c r="G209" s="298">
        <f t="shared" si="50"/>
        <v>0</v>
      </c>
      <c r="H209" s="299">
        <f t="shared" si="50"/>
        <v>0</v>
      </c>
      <c r="I209" s="297">
        <f t="shared" si="50"/>
        <v>12292</v>
      </c>
      <c r="J209" s="298">
        <f t="shared" si="50"/>
        <v>0</v>
      </c>
      <c r="K209" s="299">
        <f t="shared" si="50"/>
        <v>0</v>
      </c>
      <c r="L209" s="296">
        <f t="shared" si="50"/>
        <v>12292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12053</v>
      </c>
      <c r="F210" s="316">
        <f t="shared" si="50"/>
        <v>12053</v>
      </c>
      <c r="G210" s="317">
        <f t="shared" si="50"/>
        <v>0</v>
      </c>
      <c r="H210" s="318">
        <f t="shared" si="50"/>
        <v>0</v>
      </c>
      <c r="I210" s="316">
        <f t="shared" si="50"/>
        <v>12053</v>
      </c>
      <c r="J210" s="317">
        <f t="shared" si="50"/>
        <v>0</v>
      </c>
      <c r="K210" s="318">
        <f t="shared" si="50"/>
        <v>0</v>
      </c>
      <c r="L210" s="315">
        <f t="shared" si="50"/>
        <v>12053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88177</v>
      </c>
      <c r="F211" s="322">
        <f t="shared" si="50"/>
        <v>88177</v>
      </c>
      <c r="G211" s="323">
        <f t="shared" si="50"/>
        <v>0</v>
      </c>
      <c r="H211" s="324">
        <f t="shared" si="50"/>
        <v>0</v>
      </c>
      <c r="I211" s="322">
        <f t="shared" si="50"/>
        <v>82359</v>
      </c>
      <c r="J211" s="323">
        <f t="shared" si="50"/>
        <v>0</v>
      </c>
      <c r="K211" s="324">
        <f t="shared" si="50"/>
        <v>0</v>
      </c>
      <c r="L211" s="321">
        <f t="shared" si="50"/>
        <v>82359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3312</v>
      </c>
      <c r="F212" s="328">
        <f t="shared" si="50"/>
        <v>3312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1500</v>
      </c>
      <c r="F213" s="322">
        <f t="shared" si="50"/>
        <v>1500</v>
      </c>
      <c r="G213" s="323">
        <f t="shared" si="50"/>
        <v>0</v>
      </c>
      <c r="H213" s="324">
        <f t="shared" si="50"/>
        <v>0</v>
      </c>
      <c r="I213" s="322">
        <f t="shared" si="50"/>
        <v>1024</v>
      </c>
      <c r="J213" s="323">
        <f t="shared" si="50"/>
        <v>0</v>
      </c>
      <c r="K213" s="324">
        <f t="shared" si="50"/>
        <v>0</v>
      </c>
      <c r="L213" s="321">
        <f t="shared" si="50"/>
        <v>1024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600</v>
      </c>
      <c r="F216" s="322">
        <f t="shared" si="51"/>
        <v>600</v>
      </c>
      <c r="G216" s="323">
        <f t="shared" si="51"/>
        <v>0</v>
      </c>
      <c r="H216" s="324">
        <f t="shared" si="51"/>
        <v>0</v>
      </c>
      <c r="I216" s="322">
        <f t="shared" si="51"/>
        <v>444</v>
      </c>
      <c r="J216" s="323">
        <f t="shared" si="51"/>
        <v>0</v>
      </c>
      <c r="K216" s="324">
        <f t="shared" si="51"/>
        <v>0</v>
      </c>
      <c r="L216" s="321">
        <f t="shared" si="51"/>
        <v>444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4" t="s">
        <v>279</v>
      </c>
      <c r="D222" s="1785"/>
      <c r="E222" s="311">
        <f aca="true" t="shared" si="53" ref="E222:L222">SUMIF($B$603:$B$12309,$B222,E$603:E$12309)</f>
        <v>1340</v>
      </c>
      <c r="F222" s="275">
        <f t="shared" si="53"/>
        <v>1340</v>
      </c>
      <c r="G222" s="276">
        <f t="shared" si="53"/>
        <v>0</v>
      </c>
      <c r="H222" s="277">
        <f t="shared" si="53"/>
        <v>0</v>
      </c>
      <c r="I222" s="275">
        <f t="shared" si="53"/>
        <v>1038</v>
      </c>
      <c r="J222" s="276">
        <f t="shared" si="53"/>
        <v>0</v>
      </c>
      <c r="K222" s="277">
        <f t="shared" si="53"/>
        <v>0</v>
      </c>
      <c r="L222" s="311">
        <f t="shared" si="53"/>
        <v>1038</v>
      </c>
      <c r="M222" s="7">
        <f t="shared" si="43"/>
        <v>1</v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1340</v>
      </c>
      <c r="F224" s="297">
        <f t="shared" si="54"/>
        <v>1340</v>
      </c>
      <c r="G224" s="298">
        <f t="shared" si="54"/>
        <v>0</v>
      </c>
      <c r="H224" s="299">
        <f t="shared" si="54"/>
        <v>0</v>
      </c>
      <c r="I224" s="297">
        <f t="shared" si="54"/>
        <v>1038</v>
      </c>
      <c r="J224" s="298">
        <f t="shared" si="54"/>
        <v>0</v>
      </c>
      <c r="K224" s="299">
        <f t="shared" si="54"/>
        <v>0</v>
      </c>
      <c r="L224" s="296">
        <f t="shared" si="54"/>
        <v>1038</v>
      </c>
      <c r="M224" s="7">
        <f t="shared" si="43"/>
        <v>1</v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4" t="s">
        <v>741</v>
      </c>
      <c r="D226" s="178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4" t="s">
        <v>224</v>
      </c>
      <c r="D232" s="178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4" t="s">
        <v>226</v>
      </c>
      <c r="D235" s="178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0" t="s">
        <v>227</v>
      </c>
      <c r="D236" s="179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0" t="s">
        <v>228</v>
      </c>
      <c r="D237" s="179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0" t="s">
        <v>1686</v>
      </c>
      <c r="D238" s="179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4" t="s">
        <v>229</v>
      </c>
      <c r="D239" s="178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4" t="s">
        <v>241</v>
      </c>
      <c r="D255" s="178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4" t="s">
        <v>242</v>
      </c>
      <c r="D256" s="178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4" t="s">
        <v>243</v>
      </c>
      <c r="D257" s="178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4" t="s">
        <v>244</v>
      </c>
      <c r="D258" s="178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4" t="s">
        <v>1691</v>
      </c>
      <c r="D265" s="178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4" t="s">
        <v>1688</v>
      </c>
      <c r="D269" s="178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4" t="s">
        <v>1689</v>
      </c>
      <c r="D270" s="178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0" t="s">
        <v>254</v>
      </c>
      <c r="D271" s="179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4" t="s">
        <v>280</v>
      </c>
      <c r="D272" s="178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88" t="s">
        <v>255</v>
      </c>
      <c r="D275" s="178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88" t="s">
        <v>256</v>
      </c>
      <c r="D276" s="178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88" t="s">
        <v>642</v>
      </c>
      <c r="D284" s="178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88" t="s">
        <v>704</v>
      </c>
      <c r="D287" s="178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4" t="s">
        <v>705</v>
      </c>
      <c r="D288" s="178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2" t="s">
        <v>935</v>
      </c>
      <c r="D293" s="179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4" t="s">
        <v>713</v>
      </c>
      <c r="D297" s="1795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461494</v>
      </c>
      <c r="F301" s="397">
        <f t="shared" si="79"/>
        <v>461494</v>
      </c>
      <c r="G301" s="398">
        <f t="shared" si="79"/>
        <v>0</v>
      </c>
      <c r="H301" s="399">
        <f t="shared" si="79"/>
        <v>0</v>
      </c>
      <c r="I301" s="397">
        <f t="shared" si="79"/>
        <v>445129</v>
      </c>
      <c r="J301" s="398">
        <f t="shared" si="79"/>
        <v>0</v>
      </c>
      <c r="K301" s="399">
        <f t="shared" si="79"/>
        <v>0</v>
      </c>
      <c r="L301" s="396">
        <f t="shared" si="79"/>
        <v>445129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4" t="str">
        <f>$B$7</f>
        <v>ОТЧЕТНИ ДАННИ ПО ЕБК ЗА ИЗПЪЛНЕНИЕТО НА БЮДЖЕТА</v>
      </c>
      <c r="C344" s="1804"/>
      <c r="D344" s="180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 t="str">
        <f>$B$9</f>
        <v>ОУ "Христо Ботев" - с.Левка</v>
      </c>
      <c r="C346" s="1780"/>
      <c r="D346" s="1781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0" t="e">
        <f>$B$12</f>
        <v>#N/A</v>
      </c>
      <c r="C349" s="1771"/>
      <c r="D349" s="1772"/>
      <c r="E349" s="411" t="s">
        <v>910</v>
      </c>
      <c r="F349" s="233" t="str">
        <f>$F$12</f>
        <v>000892670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0</v>
      </c>
      <c r="F351" s="415" t="str">
        <f>+$F$15</f>
        <v>БЮДЖЕТ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0" t="s">
        <v>2048</v>
      </c>
      <c r="F353" s="1761"/>
      <c r="G353" s="1761"/>
      <c r="H353" s="1762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2" t="s">
        <v>283</v>
      </c>
      <c r="D357" s="1803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0" t="s">
        <v>294</v>
      </c>
      <c r="D371" s="1801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0" t="s">
        <v>316</v>
      </c>
      <c r="D379" s="1801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0" t="s">
        <v>260</v>
      </c>
      <c r="D384" s="1801"/>
      <c r="E384" s="1381">
        <f aca="true" t="shared" si="89" ref="E384:L384">SUM(E385:E386)</f>
        <v>0</v>
      </c>
      <c r="F384" s="1647">
        <f t="shared" si="89"/>
        <v>0</v>
      </c>
      <c r="G384" s="1650">
        <f t="shared" si="89"/>
        <v>0</v>
      </c>
      <c r="H384" s="1654">
        <f>SUM(H385:H386)</f>
        <v>0</v>
      </c>
      <c r="I384" s="1647">
        <f t="shared" si="89"/>
        <v>0</v>
      </c>
      <c r="J384" s="1651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45">
        <f t="shared" si="84"/>
        <v>0</v>
      </c>
      <c r="F385" s="488">
        <v>0</v>
      </c>
      <c r="G385" s="1656">
        <v>0</v>
      </c>
      <c r="H385" s="1648">
        <v>0</v>
      </c>
      <c r="I385" s="488">
        <v>0</v>
      </c>
      <c r="J385" s="1656">
        <v>0</v>
      </c>
      <c r="K385" s="1649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6">
        <f t="shared" si="84"/>
        <v>0</v>
      </c>
      <c r="F386" s="1652">
        <v>0</v>
      </c>
      <c r="G386" s="1653">
        <v>0</v>
      </c>
      <c r="H386" s="1655">
        <v>0</v>
      </c>
      <c r="I386" s="1652">
        <v>0</v>
      </c>
      <c r="J386" s="1653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0" t="s">
        <v>261</v>
      </c>
      <c r="D387" s="1801"/>
      <c r="E387" s="1381">
        <f aca="true" t="shared" si="90" ref="E387:L387">SUM(E388:E391)</f>
        <v>467962</v>
      </c>
      <c r="F387" s="1620">
        <f t="shared" si="90"/>
        <v>467962</v>
      </c>
      <c r="G387" s="475">
        <f t="shared" si="90"/>
        <v>0</v>
      </c>
      <c r="H387" s="446">
        <f>SUM(H388:H391)</f>
        <v>0</v>
      </c>
      <c r="I387" s="1620">
        <f t="shared" si="90"/>
        <v>446674</v>
      </c>
      <c r="J387" s="445">
        <f t="shared" si="90"/>
        <v>0</v>
      </c>
      <c r="K387" s="446">
        <f>SUM(K388:K391)</f>
        <v>0</v>
      </c>
      <c r="L387" s="1381">
        <f t="shared" si="90"/>
        <v>446674</v>
      </c>
      <c r="M387" s="7">
        <f t="shared" si="83"/>
        <v>1</v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2270</v>
      </c>
      <c r="F388" s="152">
        <v>2270</v>
      </c>
      <c r="G388" s="153"/>
      <c r="H388" s="154">
        <v>0</v>
      </c>
      <c r="I388" s="152">
        <v>2270</v>
      </c>
      <c r="J388" s="153"/>
      <c r="K388" s="154">
        <v>0</v>
      </c>
      <c r="L388" s="1382">
        <f>I388+J388+K388</f>
        <v>2270</v>
      </c>
      <c r="M388" s="7">
        <f t="shared" si="83"/>
        <v>1</v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158"/>
      <c r="G389" s="159"/>
      <c r="H389" s="160">
        <v>0</v>
      </c>
      <c r="I389" s="158"/>
      <c r="J389" s="159"/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158"/>
      <c r="G390" s="159"/>
      <c r="H390" s="160">
        <v>0</v>
      </c>
      <c r="I390" s="158"/>
      <c r="J390" s="159"/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465692</v>
      </c>
      <c r="F391" s="173">
        <v>465692</v>
      </c>
      <c r="G391" s="174"/>
      <c r="H391" s="175">
        <v>0</v>
      </c>
      <c r="I391" s="173">
        <v>444404</v>
      </c>
      <c r="J391" s="174"/>
      <c r="K391" s="175">
        <v>0</v>
      </c>
      <c r="L391" s="1391">
        <f>I391+J391+K391</f>
        <v>444404</v>
      </c>
      <c r="M391" s="7">
        <f t="shared" si="83"/>
        <v>1</v>
      </c>
      <c r="N391" s="409"/>
    </row>
    <row r="392" spans="1:14" s="15" customFormat="1" ht="18.75" customHeight="1">
      <c r="A392" s="22">
        <v>185</v>
      </c>
      <c r="B392" s="459">
        <v>6200</v>
      </c>
      <c r="C392" s="1800" t="s">
        <v>263</v>
      </c>
      <c r="D392" s="1801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0" t="s">
        <v>264</v>
      </c>
      <c r="D395" s="1801"/>
      <c r="E395" s="1381">
        <f aca="true" t="shared" si="92" ref="E395:L395">SUM(E396:E397)</f>
        <v>0</v>
      </c>
      <c r="F395" s="1647">
        <f t="shared" si="92"/>
        <v>0</v>
      </c>
      <c r="G395" s="1650">
        <f t="shared" si="92"/>
        <v>0</v>
      </c>
      <c r="H395" s="1654">
        <f>SUM(H396:H397)</f>
        <v>0</v>
      </c>
      <c r="I395" s="1647">
        <f t="shared" si="92"/>
        <v>0</v>
      </c>
      <c r="J395" s="1651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45">
        <f t="shared" si="84"/>
        <v>0</v>
      </c>
      <c r="F396" s="488">
        <v>0</v>
      </c>
      <c r="G396" s="1656">
        <v>0</v>
      </c>
      <c r="H396" s="1638">
        <v>0</v>
      </c>
      <c r="I396" s="488">
        <v>0</v>
      </c>
      <c r="J396" s="1656">
        <v>0</v>
      </c>
      <c r="K396" s="1649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6">
        <f t="shared" si="84"/>
        <v>0</v>
      </c>
      <c r="F397" s="1652">
        <v>0</v>
      </c>
      <c r="G397" s="1653">
        <v>0</v>
      </c>
      <c r="H397" s="1655">
        <v>0</v>
      </c>
      <c r="I397" s="1652">
        <v>0</v>
      </c>
      <c r="J397" s="1653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0" t="s">
        <v>944</v>
      </c>
      <c r="D398" s="1801"/>
      <c r="E398" s="1381">
        <f aca="true" t="shared" si="93" ref="E398:L398">SUM(E399:E400)</f>
        <v>0</v>
      </c>
      <c r="F398" s="1620">
        <f t="shared" si="93"/>
        <v>0</v>
      </c>
      <c r="G398" s="475">
        <f t="shared" si="93"/>
        <v>0</v>
      </c>
      <c r="H398" s="446">
        <f>SUM(H399:H400)</f>
        <v>0</v>
      </c>
      <c r="I398" s="1620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0" t="s">
        <v>699</v>
      </c>
      <c r="D401" s="1801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0" t="s">
        <v>700</v>
      </c>
      <c r="D402" s="1801"/>
      <c r="E402" s="1381">
        <f aca="true" t="shared" si="94" ref="E402:L402">SUM(E403:E404)</f>
        <v>0</v>
      </c>
      <c r="F402" s="1647">
        <f t="shared" si="94"/>
        <v>0</v>
      </c>
      <c r="G402" s="1650">
        <f t="shared" si="94"/>
        <v>0</v>
      </c>
      <c r="H402" s="1654">
        <f>SUM(H403:H404)</f>
        <v>0</v>
      </c>
      <c r="I402" s="1647">
        <f t="shared" si="94"/>
        <v>0</v>
      </c>
      <c r="J402" s="1651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45">
        <f t="shared" si="84"/>
        <v>0</v>
      </c>
      <c r="F403" s="488">
        <v>0</v>
      </c>
      <c r="G403" s="1656">
        <v>0</v>
      </c>
      <c r="H403" s="1638">
        <v>0</v>
      </c>
      <c r="I403" s="488">
        <v>0</v>
      </c>
      <c r="J403" s="1656">
        <v>0</v>
      </c>
      <c r="K403" s="1649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6">
        <f t="shared" si="84"/>
        <v>0</v>
      </c>
      <c r="F404" s="1652">
        <v>0</v>
      </c>
      <c r="G404" s="1653">
        <v>0</v>
      </c>
      <c r="H404" s="1655">
        <v>0</v>
      </c>
      <c r="I404" s="1652">
        <v>0</v>
      </c>
      <c r="J404" s="1653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0" t="s">
        <v>718</v>
      </c>
      <c r="D405" s="1801"/>
      <c r="E405" s="1381">
        <f aca="true" t="shared" si="95" ref="E405:L405">SUM(E406:E407)</f>
        <v>0</v>
      </c>
      <c r="F405" s="1620">
        <f t="shared" si="95"/>
        <v>0</v>
      </c>
      <c r="G405" s="475">
        <f t="shared" si="95"/>
        <v>0</v>
      </c>
      <c r="H405" s="446">
        <f>SUM(H406:H407)</f>
        <v>0</v>
      </c>
      <c r="I405" s="1620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0" t="s">
        <v>267</v>
      </c>
      <c r="D408" s="1801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467962</v>
      </c>
      <c r="F415" s="497">
        <f t="shared" si="98"/>
        <v>467962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446674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446674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0" t="s">
        <v>786</v>
      </c>
      <c r="D418" s="1801"/>
      <c r="E418" s="1381">
        <f>F418+G418+H418</f>
        <v>0</v>
      </c>
      <c r="F418" s="485"/>
      <c r="G418" s="486"/>
      <c r="H418" s="1482">
        <v>0</v>
      </c>
      <c r="I418" s="485"/>
      <c r="J418" s="486"/>
      <c r="K418" s="1482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0" t="s">
        <v>723</v>
      </c>
      <c r="D419" s="1801"/>
      <c r="E419" s="1381">
        <f>F419+G419+H419</f>
        <v>0</v>
      </c>
      <c r="F419" s="485"/>
      <c r="G419" s="486"/>
      <c r="H419" s="1482">
        <v>0</v>
      </c>
      <c r="I419" s="485"/>
      <c r="J419" s="486"/>
      <c r="K419" s="1482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0" t="s">
        <v>268</v>
      </c>
      <c r="D420" s="1801"/>
      <c r="E420" s="1381">
        <f>F420+G420+H420</f>
        <v>0</v>
      </c>
      <c r="F420" s="1618"/>
      <c r="G420" s="1619"/>
      <c r="H420" s="1482">
        <v>0</v>
      </c>
      <c r="I420" s="1618">
        <v>0</v>
      </c>
      <c r="J420" s="1619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0" t="s">
        <v>702</v>
      </c>
      <c r="D421" s="1801"/>
      <c r="E421" s="1615">
        <f>F421+G421+H421</f>
        <v>0</v>
      </c>
      <c r="F421" s="1623">
        <v>0</v>
      </c>
      <c r="G421" s="1624">
        <v>0</v>
      </c>
      <c r="H421" s="1617">
        <v>0</v>
      </c>
      <c r="I421" s="1623">
        <v>0</v>
      </c>
      <c r="J421" s="1624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0" t="s">
        <v>948</v>
      </c>
      <c r="D422" s="1801"/>
      <c r="E422" s="1381">
        <f aca="true" t="shared" si="99" ref="E422:L422">SUM(E423:E424)</f>
        <v>0</v>
      </c>
      <c r="F422" s="1620">
        <f t="shared" si="99"/>
        <v>0</v>
      </c>
      <c r="G422" s="1621">
        <f t="shared" si="99"/>
        <v>0</v>
      </c>
      <c r="H422" s="446">
        <f>SUM(H423:H424)</f>
        <v>0</v>
      </c>
      <c r="I422" s="1620">
        <f t="shared" si="99"/>
        <v>0</v>
      </c>
      <c r="J422" s="1622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7" t="str">
        <f>$B$7</f>
        <v>ОТЧЕТНИ ДАННИ ПО ЕБК ЗА ИЗПЪЛНЕНИЕТО НА БЮДЖЕТА</v>
      </c>
      <c r="C429" s="1808"/>
      <c r="D429" s="180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9" t="str">
        <f>$B$9</f>
        <v>ОУ "Христо Ботев" - с.Левка</v>
      </c>
      <c r="C431" s="1780"/>
      <c r="D431" s="1781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0" t="e">
        <f>$B$12</f>
        <v>#N/A</v>
      </c>
      <c r="C434" s="1771"/>
      <c r="D434" s="1772"/>
      <c r="E434" s="411" t="s">
        <v>910</v>
      </c>
      <c r="F434" s="233" t="str">
        <f>$F$12</f>
        <v>000892670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0</v>
      </c>
      <c r="F436" s="126" t="str">
        <f>+$F$15</f>
        <v>БЮДЖЕТ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48" t="s">
        <v>2050</v>
      </c>
      <c r="F438" s="1749"/>
      <c r="G438" s="1749"/>
      <c r="H438" s="1750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6468</v>
      </c>
      <c r="F441" s="548">
        <f t="shared" si="103"/>
        <v>6468</v>
      </c>
      <c r="G441" s="549">
        <f t="shared" si="103"/>
        <v>0</v>
      </c>
      <c r="H441" s="550">
        <f>+H168-H301+H415+H425</f>
        <v>0</v>
      </c>
      <c r="I441" s="548">
        <f t="shared" si="103"/>
        <v>1545</v>
      </c>
      <c r="J441" s="549">
        <f t="shared" si="103"/>
        <v>0</v>
      </c>
      <c r="K441" s="550">
        <f t="shared" si="103"/>
        <v>0</v>
      </c>
      <c r="L441" s="551">
        <f t="shared" si="103"/>
        <v>1545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-6468</v>
      </c>
      <c r="F442" s="555">
        <f t="shared" si="104"/>
        <v>-6468</v>
      </c>
      <c r="G442" s="556">
        <f t="shared" si="104"/>
        <v>0</v>
      </c>
      <c r="H442" s="557">
        <f t="shared" si="104"/>
        <v>0</v>
      </c>
      <c r="I442" s="555">
        <f t="shared" si="104"/>
        <v>-1545</v>
      </c>
      <c r="J442" s="556">
        <f t="shared" si="104"/>
        <v>0</v>
      </c>
      <c r="K442" s="557">
        <f t="shared" si="104"/>
        <v>0</v>
      </c>
      <c r="L442" s="558">
        <f>+L593</f>
        <v>-1545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9" t="str">
        <f>$B$7</f>
        <v>ОТЧЕТНИ ДАННИ ПО ЕБК ЗА ИЗПЪЛНЕНИЕТО НА БЮДЖЕТА</v>
      </c>
      <c r="C445" s="1810"/>
      <c r="D445" s="181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9" t="str">
        <f>$B$9</f>
        <v>ОУ "Христо Ботев" - с.Левка</v>
      </c>
      <c r="C447" s="1780"/>
      <c r="D447" s="1781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0" t="e">
        <f>$B$12</f>
        <v>#N/A</v>
      </c>
      <c r="C450" s="1771"/>
      <c r="D450" s="1772"/>
      <c r="E450" s="411" t="s">
        <v>910</v>
      </c>
      <c r="F450" s="233" t="str">
        <f>$F$12</f>
        <v>000892670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0</v>
      </c>
      <c r="F452" s="126" t="str">
        <f>+$F$15</f>
        <v>БЮДЖЕТ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51" t="s">
        <v>2052</v>
      </c>
      <c r="F454" s="1752"/>
      <c r="G454" s="1752"/>
      <c r="H454" s="1753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05" t="s">
        <v>787</v>
      </c>
      <c r="D457" s="1806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24" t="s">
        <v>790</v>
      </c>
      <c r="D461" s="1824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24" t="s">
        <v>2026</v>
      </c>
      <c r="D464" s="1824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05" t="s">
        <v>793</v>
      </c>
      <c r="D467" s="1806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25" t="s">
        <v>800</v>
      </c>
      <c r="D474" s="1826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25">
        <v>0</v>
      </c>
      <c r="G475" s="1625">
        <v>0</v>
      </c>
      <c r="H475" s="586">
        <v>0</v>
      </c>
      <c r="I475" s="1625">
        <v>0</v>
      </c>
      <c r="J475" s="1625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25">
        <v>0</v>
      </c>
      <c r="G476" s="1625">
        <v>0</v>
      </c>
      <c r="H476" s="588">
        <v>0</v>
      </c>
      <c r="I476" s="1625">
        <v>0</v>
      </c>
      <c r="J476" s="1625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13" t="s">
        <v>952</v>
      </c>
      <c r="D477" s="1813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9">
        <v>0</v>
      </c>
      <c r="G490" s="1629">
        <v>0</v>
      </c>
      <c r="H490" s="604">
        <v>0</v>
      </c>
      <c r="I490" s="1629">
        <v>0</v>
      </c>
      <c r="J490" s="1629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9">
        <v>0</v>
      </c>
      <c r="G491" s="1629">
        <v>0</v>
      </c>
      <c r="H491" s="587">
        <v>0</v>
      </c>
      <c r="I491" s="1629">
        <v>0</v>
      </c>
      <c r="J491" s="1629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9">
        <v>0</v>
      </c>
      <c r="G492" s="1629">
        <v>0</v>
      </c>
      <c r="H492" s="588">
        <v>0</v>
      </c>
      <c r="I492" s="1629">
        <v>0</v>
      </c>
      <c r="J492" s="1629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16" t="s">
        <v>957</v>
      </c>
      <c r="D493" s="1817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25">
        <v>0</v>
      </c>
      <c r="G494" s="1625">
        <v>0</v>
      </c>
      <c r="H494" s="586">
        <v>0</v>
      </c>
      <c r="I494" s="1625">
        <v>0</v>
      </c>
      <c r="J494" s="1625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5">
        <v>0</v>
      </c>
      <c r="G495" s="1625">
        <v>0</v>
      </c>
      <c r="H495" s="599">
        <v>0</v>
      </c>
      <c r="I495" s="1625">
        <v>0</v>
      </c>
      <c r="J495" s="1625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25">
        <v>0</v>
      </c>
      <c r="G496" s="1625">
        <v>0</v>
      </c>
      <c r="H496" s="587">
        <v>0</v>
      </c>
      <c r="I496" s="1625">
        <v>0</v>
      </c>
      <c r="J496" s="1625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9">
        <v>0</v>
      </c>
      <c r="G497" s="1629">
        <v>0</v>
      </c>
      <c r="H497" s="587">
        <v>0</v>
      </c>
      <c r="I497" s="1629">
        <v>0</v>
      </c>
      <c r="J497" s="1629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16" t="s">
        <v>24</v>
      </c>
      <c r="D498" s="1817"/>
      <c r="E498" s="1626">
        <f>F498+G498+H498</f>
        <v>0</v>
      </c>
      <c r="F498" s="1630">
        <v>0</v>
      </c>
      <c r="G498" s="1631">
        <v>0</v>
      </c>
      <c r="H498" s="1628">
        <v>0</v>
      </c>
      <c r="I498" s="1630">
        <v>0</v>
      </c>
      <c r="J498" s="1631">
        <v>0</v>
      </c>
      <c r="K498" s="1627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18" t="s">
        <v>958</v>
      </c>
      <c r="D499" s="1818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13" t="s">
        <v>33</v>
      </c>
      <c r="D508" s="1813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13" t="s">
        <v>37</v>
      </c>
      <c r="D512" s="1813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13" t="s">
        <v>959</v>
      </c>
      <c r="D517" s="1820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9">
        <v>0</v>
      </c>
      <c r="G518" s="1629">
        <v>0</v>
      </c>
      <c r="H518" s="586">
        <v>0</v>
      </c>
      <c r="I518" s="1629">
        <v>0</v>
      </c>
      <c r="J518" s="1629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9">
        <v>0</v>
      </c>
      <c r="G519" s="1629">
        <v>0</v>
      </c>
      <c r="H519" s="599">
        <v>0</v>
      </c>
      <c r="I519" s="1629">
        <v>0</v>
      </c>
      <c r="J519" s="1629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16" t="s">
        <v>960</v>
      </c>
      <c r="D520" s="1812"/>
      <c r="E520" s="580">
        <f aca="true" t="shared" si="125" ref="E520:L520">SUM(E521:E526)</f>
        <v>-6468</v>
      </c>
      <c r="F520" s="589">
        <f t="shared" si="125"/>
        <v>-6468</v>
      </c>
      <c r="G520" s="582">
        <f t="shared" si="125"/>
        <v>0</v>
      </c>
      <c r="H520" s="583">
        <f>SUM(H521:H526)</f>
        <v>0</v>
      </c>
      <c r="I520" s="589">
        <f t="shared" si="125"/>
        <v>-1545</v>
      </c>
      <c r="J520" s="582">
        <f t="shared" si="125"/>
        <v>0</v>
      </c>
      <c r="K520" s="583">
        <f t="shared" si="125"/>
        <v>0</v>
      </c>
      <c r="L520" s="580">
        <f t="shared" si="125"/>
        <v>-1545</v>
      </c>
      <c r="M520" s="7">
        <f t="shared" si="108"/>
        <v>1</v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-6468</v>
      </c>
      <c r="F523" s="158">
        <v>-6468</v>
      </c>
      <c r="G523" s="159"/>
      <c r="H523" s="587">
        <v>0</v>
      </c>
      <c r="I523" s="158">
        <v>-1545</v>
      </c>
      <c r="J523" s="159"/>
      <c r="K523" s="587">
        <v>0</v>
      </c>
      <c r="L523" s="1390">
        <f t="shared" si="121"/>
        <v>-1545</v>
      </c>
      <c r="M523" s="7">
        <f t="shared" si="127"/>
        <v>1</v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14" t="s">
        <v>320</v>
      </c>
      <c r="D527" s="1815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9">
        <v>0</v>
      </c>
      <c r="G528" s="1629">
        <v>0</v>
      </c>
      <c r="H528" s="586">
        <v>0</v>
      </c>
      <c r="I528" s="1629">
        <v>0</v>
      </c>
      <c r="J528" s="1629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9">
        <v>0</v>
      </c>
      <c r="G529" s="1629">
        <v>0</v>
      </c>
      <c r="H529" s="587">
        <v>0</v>
      </c>
      <c r="I529" s="1629">
        <v>0</v>
      </c>
      <c r="J529" s="1629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9">
        <v>0</v>
      </c>
      <c r="G530" s="1629">
        <v>0</v>
      </c>
      <c r="H530" s="588">
        <v>0</v>
      </c>
      <c r="I530" s="1629">
        <v>0</v>
      </c>
      <c r="J530" s="1629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13" t="s">
        <v>962</v>
      </c>
      <c r="D531" s="1813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19" t="s">
        <v>963</v>
      </c>
      <c r="D532" s="1819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11" t="s">
        <v>964</v>
      </c>
      <c r="D537" s="1812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13" t="s">
        <v>965</v>
      </c>
      <c r="D540" s="1813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9">
        <v>0</v>
      </c>
      <c r="G545" s="1629">
        <v>0</v>
      </c>
      <c r="H545" s="587">
        <v>0</v>
      </c>
      <c r="I545" s="1629">
        <v>0</v>
      </c>
      <c r="J545" s="1629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9">
        <v>0</v>
      </c>
      <c r="G546" s="1629">
        <v>0</v>
      </c>
      <c r="H546" s="587">
        <v>0</v>
      </c>
      <c r="I546" s="1629">
        <v>0</v>
      </c>
      <c r="J546" s="1629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9">
        <v>0</v>
      </c>
      <c r="G547" s="1629">
        <v>0</v>
      </c>
      <c r="H547" s="587">
        <v>0</v>
      </c>
      <c r="I547" s="1629">
        <v>0</v>
      </c>
      <c r="J547" s="1629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9">
        <v>0</v>
      </c>
      <c r="G548" s="1629">
        <v>0</v>
      </c>
      <c r="H548" s="587">
        <v>0</v>
      </c>
      <c r="I548" s="1629">
        <v>0</v>
      </c>
      <c r="J548" s="1629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9">
        <v>0</v>
      </c>
      <c r="G549" s="1629">
        <v>0</v>
      </c>
      <c r="H549" s="587">
        <v>0</v>
      </c>
      <c r="I549" s="1629">
        <v>0</v>
      </c>
      <c r="J549" s="1629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9">
        <v>0</v>
      </c>
      <c r="G550" s="1629">
        <v>0</v>
      </c>
      <c r="H550" s="587">
        <v>0</v>
      </c>
      <c r="I550" s="1629">
        <v>0</v>
      </c>
      <c r="J550" s="1629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9">
        <v>0</v>
      </c>
      <c r="G551" s="1629">
        <v>0</v>
      </c>
      <c r="H551" s="660">
        <v>0</v>
      </c>
      <c r="I551" s="1629">
        <v>0</v>
      </c>
      <c r="J551" s="1629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7">
        <f t="shared" si="129"/>
        <v>0</v>
      </c>
      <c r="F552" s="1660">
        <v>0</v>
      </c>
      <c r="G552" s="1661">
        <v>0</v>
      </c>
      <c r="H552" s="1662">
        <v>0</v>
      </c>
      <c r="I552" s="1661">
        <v>0</v>
      </c>
      <c r="J552" s="1661">
        <v>0</v>
      </c>
      <c r="K552" s="1662">
        <v>0</v>
      </c>
      <c r="L552" s="1658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9">
        <v>0</v>
      </c>
      <c r="I553" s="638"/>
      <c r="J553" s="639"/>
      <c r="K553" s="1659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11" t="s">
        <v>974</v>
      </c>
      <c r="D562" s="1811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42"/>
      <c r="G568" s="1663"/>
      <c r="H568" s="588">
        <v>0</v>
      </c>
      <c r="I568" s="1642"/>
      <c r="J568" s="1663"/>
      <c r="K568" s="1665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4">
        <v>0</v>
      </c>
      <c r="I569" s="152">
        <v>0</v>
      </c>
      <c r="J569" s="153"/>
      <c r="K569" s="1664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11" t="s">
        <v>979</v>
      </c>
      <c r="D582" s="1812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9">
        <v>0</v>
      </c>
      <c r="G583" s="1629">
        <v>0</v>
      </c>
      <c r="H583" s="586">
        <v>0</v>
      </c>
      <c r="I583" s="1629">
        <v>0</v>
      </c>
      <c r="J583" s="1629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9">
        <v>0</v>
      </c>
      <c r="G584" s="1629">
        <v>0</v>
      </c>
      <c r="H584" s="587">
        <v>0</v>
      </c>
      <c r="I584" s="1629">
        <v>0</v>
      </c>
      <c r="J584" s="1629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9">
        <v>0</v>
      </c>
      <c r="G585" s="1629">
        <v>0</v>
      </c>
      <c r="H585" s="587">
        <v>0</v>
      </c>
      <c r="I585" s="1629">
        <v>0</v>
      </c>
      <c r="J585" s="1629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9">
        <v>0</v>
      </c>
      <c r="G586" s="1629">
        <v>0</v>
      </c>
      <c r="H586" s="588">
        <v>0</v>
      </c>
      <c r="I586" s="1629">
        <v>0</v>
      </c>
      <c r="J586" s="1629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11" t="s">
        <v>852</v>
      </c>
      <c r="D587" s="1812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-6468</v>
      </c>
      <c r="F593" s="665">
        <f t="shared" si="138"/>
        <v>-6468</v>
      </c>
      <c r="G593" s="666">
        <f t="shared" si="138"/>
        <v>0</v>
      </c>
      <c r="H593" s="667">
        <f t="shared" si="138"/>
        <v>0</v>
      </c>
      <c r="I593" s="665">
        <f t="shared" si="138"/>
        <v>-1545</v>
      </c>
      <c r="J593" s="666">
        <f t="shared" si="138"/>
        <v>0</v>
      </c>
      <c r="K593" s="668">
        <f t="shared" si="138"/>
        <v>0</v>
      </c>
      <c r="L593" s="664">
        <f t="shared" si="138"/>
        <v>-1545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39"/>
      <c r="H596" s="1840"/>
      <c r="I596" s="1840"/>
      <c r="J596" s="1841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29" t="s">
        <v>897</v>
      </c>
      <c r="H597" s="1829"/>
      <c r="I597" s="1829"/>
      <c r="J597" s="182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821"/>
      <c r="H599" s="1822"/>
      <c r="I599" s="1822"/>
      <c r="J599" s="1823"/>
      <c r="K599" s="103"/>
      <c r="L599" s="229"/>
      <c r="M599" s="7">
        <v>1</v>
      </c>
      <c r="N599" s="520"/>
    </row>
    <row r="600" spans="1:14" ht="21.75" customHeight="1">
      <c r="A600" s="23"/>
      <c r="B600" s="1827" t="s">
        <v>900</v>
      </c>
      <c r="C600" s="1828"/>
      <c r="D600" s="674" t="s">
        <v>901</v>
      </c>
      <c r="E600" s="675"/>
      <c r="F600" s="676"/>
      <c r="G600" s="1829" t="s">
        <v>897</v>
      </c>
      <c r="H600" s="1829"/>
      <c r="I600" s="1829"/>
      <c r="J600" s="1829"/>
      <c r="K600" s="103"/>
      <c r="L600" s="229"/>
      <c r="M600" s="7">
        <v>1</v>
      </c>
      <c r="N600" s="520"/>
    </row>
    <row r="601" spans="1:14" ht="24.75" customHeight="1">
      <c r="A601" s="36"/>
      <c r="B601" s="1830"/>
      <c r="C601" s="1831"/>
      <c r="D601" s="677" t="s">
        <v>902</v>
      </c>
      <c r="E601" s="678"/>
      <c r="F601" s="679"/>
      <c r="G601" s="680" t="s">
        <v>903</v>
      </c>
      <c r="H601" s="1832"/>
      <c r="I601" s="1833"/>
      <c r="J601" s="183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32"/>
      <c r="I603" s="1833"/>
      <c r="J603" s="1834"/>
      <c r="K603" s="224"/>
      <c r="L603" s="238"/>
      <c r="M603" s="7" t="e">
        <f>(IF(#REF!&lt;&gt;0,$M$2,IF(#REF!&lt;&gt;0,$M$2,"")))</f>
        <v>#REF!</v>
      </c>
      <c r="N603" s="520"/>
    </row>
    <row r="604" spans="2:14" ht="1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3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8"/>
      <c r="D607" s="1369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09" t="str">
        <f>$B$7</f>
        <v>ОТЧЕТНИ ДАННИ ПО ЕБК ЗА ИЗПЪЛНЕНИЕТО НА БЮДЖЕТА</v>
      </c>
      <c r="C608" s="1810"/>
      <c r="D608" s="181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5" t="s">
        <v>1280</v>
      </c>
      <c r="I609" s="1366"/>
      <c r="J609" s="1367"/>
      <c r="K609" s="238"/>
      <c r="L609" s="238"/>
      <c r="M609" s="7">
        <f>(IF($E740&lt;&gt;0,$M$2,IF($L740&lt;&gt;0,$M$2,"")))</f>
        <v>1</v>
      </c>
    </row>
    <row r="610" spans="2:13" ht="18">
      <c r="B610" s="1779" t="str">
        <f>$B$9</f>
        <v>ОУ "Христо Ботев" - с.Левка</v>
      </c>
      <c r="C610" s="1780"/>
      <c r="D610" s="1781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2" t="e">
        <f>$B$12</f>
        <v>#N/A</v>
      </c>
      <c r="C613" s="1843"/>
      <c r="D613" s="1844"/>
      <c r="E613" s="411" t="s">
        <v>910</v>
      </c>
      <c r="F613" s="1363" t="str">
        <f>$F$12</f>
        <v>000892670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4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0</v>
      </c>
      <c r="F615" s="415" t="str">
        <f>$F$15</f>
        <v>БЮДЖЕТ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80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48" t="s">
        <v>2057</v>
      </c>
      <c r="F617" s="1749"/>
      <c r="G617" s="1749"/>
      <c r="H617" s="1750"/>
      <c r="I617" s="1757" t="s">
        <v>2058</v>
      </c>
      <c r="J617" s="1758"/>
      <c r="K617" s="1758"/>
      <c r="L617" s="1759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6" t="str">
        <f>$E$20</f>
        <v>Уточнен план                Общо</v>
      </c>
      <c r="F618" s="1410" t="str">
        <f>$F$20</f>
        <v>държавни дейности</v>
      </c>
      <c r="G618" s="1411" t="str">
        <f>$G$20</f>
        <v>местни дейности</v>
      </c>
      <c r="H618" s="1412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69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2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8"/>
      <c r="C620" s="1605" t="e">
        <f>VLOOKUP(D620,OP_LIST2,2,FALSE)</f>
        <v>#N/A</v>
      </c>
      <c r="D620" s="1465"/>
      <c r="E620" s="390"/>
      <c r="F620" s="1448"/>
      <c r="G620" s="1449"/>
      <c r="H620" s="1450"/>
      <c r="I620" s="1448"/>
      <c r="J620" s="1449"/>
      <c r="K620" s="1450"/>
      <c r="L620" s="1447"/>
      <c r="M620" s="7">
        <f>(IF($E740&lt;&gt;0,$M$2,IF($L740&lt;&gt;0,$M$2,"")))</f>
        <v>1</v>
      </c>
    </row>
    <row r="621" spans="2:13" ht="15.75">
      <c r="B621" s="1461"/>
      <c r="C621" s="1466">
        <f>VLOOKUP(D622,EBK_DEIN2,2,FALSE)</f>
        <v>3318</v>
      </c>
      <c r="D621" s="1465" t="s">
        <v>811</v>
      </c>
      <c r="E621" s="390"/>
      <c r="F621" s="1451"/>
      <c r="G621" s="1452"/>
      <c r="H621" s="1453"/>
      <c r="I621" s="1451"/>
      <c r="J621" s="1452"/>
      <c r="K621" s="1453"/>
      <c r="L621" s="1447"/>
      <c r="M621" s="7">
        <f>(IF($E740&lt;&gt;0,$M$2,IF($L740&lt;&gt;0,$M$2,"")))</f>
        <v>1</v>
      </c>
    </row>
    <row r="622" spans="2:13" ht="15.75">
      <c r="B622" s="1457"/>
      <c r="C622" s="1594">
        <f>+C621</f>
        <v>3318</v>
      </c>
      <c r="D622" s="1459" t="s">
        <v>452</v>
      </c>
      <c r="E622" s="390"/>
      <c r="F622" s="1451"/>
      <c r="G622" s="1452"/>
      <c r="H622" s="1453"/>
      <c r="I622" s="1451"/>
      <c r="J622" s="1452"/>
      <c r="K622" s="1453"/>
      <c r="L622" s="1447"/>
      <c r="M622" s="7">
        <f>(IF($E740&lt;&gt;0,$M$2,IF($L740&lt;&gt;0,$M$2,"")))</f>
        <v>1</v>
      </c>
    </row>
    <row r="623" spans="2:13" ht="15">
      <c r="B623" s="1463"/>
      <c r="C623" s="1460"/>
      <c r="D623" s="1464" t="s">
        <v>733</v>
      </c>
      <c r="E623" s="390"/>
      <c r="F623" s="1454"/>
      <c r="G623" s="1455"/>
      <c r="H623" s="1456"/>
      <c r="I623" s="1454"/>
      <c r="J623" s="1455"/>
      <c r="K623" s="1456"/>
      <c r="L623" s="1447"/>
      <c r="M623" s="7">
        <f>(IF($E740&lt;&gt;0,$M$2,IF($L740&lt;&gt;0,$M$2,"")))</f>
        <v>1</v>
      </c>
    </row>
    <row r="624" spans="2:14" ht="15.75">
      <c r="B624" s="273">
        <v>100</v>
      </c>
      <c r="C624" s="1777" t="s">
        <v>763</v>
      </c>
      <c r="D624" s="1778"/>
      <c r="E624" s="274">
        <f aca="true" t="shared" si="139" ref="E624:L624">SUM(E625:E626)</f>
        <v>10740</v>
      </c>
      <c r="F624" s="275">
        <f t="shared" si="139"/>
        <v>10740</v>
      </c>
      <c r="G624" s="276">
        <f t="shared" si="139"/>
        <v>0</v>
      </c>
      <c r="H624" s="277">
        <f>SUM(H625:H626)</f>
        <v>0</v>
      </c>
      <c r="I624" s="275">
        <f t="shared" si="139"/>
        <v>10740</v>
      </c>
      <c r="J624" s="276">
        <f t="shared" si="139"/>
        <v>0</v>
      </c>
      <c r="K624" s="277">
        <f t="shared" si="139"/>
        <v>0</v>
      </c>
      <c r="L624" s="274">
        <f t="shared" si="139"/>
        <v>10740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10740</v>
      </c>
      <c r="F625" s="152">
        <v>10740</v>
      </c>
      <c r="G625" s="153"/>
      <c r="H625" s="1422"/>
      <c r="I625" s="152">
        <v>10740</v>
      </c>
      <c r="J625" s="153"/>
      <c r="K625" s="1422"/>
      <c r="L625" s="282">
        <f>I625+J625+K625</f>
        <v>10740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8"/>
      <c r="I626" s="173"/>
      <c r="J626" s="174"/>
      <c r="K626" s="1428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3" t="s">
        <v>766</v>
      </c>
      <c r="D627" s="1774"/>
      <c r="E627" s="274">
        <f aca="true" t="shared" si="141" ref="E627:L627">SUM(E628:E632)</f>
        <v>605</v>
      </c>
      <c r="F627" s="275">
        <f t="shared" si="141"/>
        <v>605</v>
      </c>
      <c r="G627" s="276">
        <f t="shared" si="141"/>
        <v>0</v>
      </c>
      <c r="H627" s="277">
        <f>SUM(H628:H632)</f>
        <v>0</v>
      </c>
      <c r="I627" s="275">
        <f t="shared" si="141"/>
        <v>605</v>
      </c>
      <c r="J627" s="276">
        <f t="shared" si="141"/>
        <v>0</v>
      </c>
      <c r="K627" s="277">
        <f t="shared" si="141"/>
        <v>0</v>
      </c>
      <c r="L627" s="274">
        <f t="shared" si="141"/>
        <v>605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2"/>
      <c r="I628" s="152"/>
      <c r="J628" s="153"/>
      <c r="K628" s="1422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7"/>
      <c r="I629" s="158"/>
      <c r="J629" s="159"/>
      <c r="K629" s="1427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605</v>
      </c>
      <c r="F630" s="158">
        <v>605</v>
      </c>
      <c r="G630" s="159"/>
      <c r="H630" s="1427"/>
      <c r="I630" s="158">
        <v>605</v>
      </c>
      <c r="J630" s="159"/>
      <c r="K630" s="1427"/>
      <c r="L630" s="296">
        <f>I630+J630+K630</f>
        <v>605</v>
      </c>
      <c r="M630" s="12">
        <f t="shared" si="140"/>
        <v>1</v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7"/>
      <c r="I631" s="158"/>
      <c r="J631" s="159"/>
      <c r="K631" s="1427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8"/>
      <c r="I632" s="173"/>
      <c r="J632" s="174"/>
      <c r="K632" s="142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5" t="s">
        <v>199</v>
      </c>
      <c r="D633" s="1776"/>
      <c r="E633" s="274">
        <f aca="true" t="shared" si="142" ref="E633:L633">SUM(E634:E640)</f>
        <v>2435</v>
      </c>
      <c r="F633" s="275">
        <f t="shared" si="142"/>
        <v>2435</v>
      </c>
      <c r="G633" s="276">
        <f t="shared" si="142"/>
        <v>0</v>
      </c>
      <c r="H633" s="277">
        <f>SUM(H634:H640)</f>
        <v>0</v>
      </c>
      <c r="I633" s="275">
        <f t="shared" si="142"/>
        <v>2435</v>
      </c>
      <c r="J633" s="276">
        <f t="shared" si="142"/>
        <v>0</v>
      </c>
      <c r="K633" s="277">
        <f t="shared" si="142"/>
        <v>0</v>
      </c>
      <c r="L633" s="274">
        <f t="shared" si="142"/>
        <v>2435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1158</v>
      </c>
      <c r="F634" s="152">
        <v>1158</v>
      </c>
      <c r="G634" s="153"/>
      <c r="H634" s="1422"/>
      <c r="I634" s="152">
        <v>1158</v>
      </c>
      <c r="J634" s="153"/>
      <c r="K634" s="1422"/>
      <c r="L634" s="282">
        <f aca="true" t="shared" si="144" ref="L634:L641">I634+J634+K634</f>
        <v>1158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446</v>
      </c>
      <c r="F635" s="158">
        <v>446</v>
      </c>
      <c r="G635" s="159"/>
      <c r="H635" s="1427"/>
      <c r="I635" s="158">
        <v>446</v>
      </c>
      <c r="J635" s="159"/>
      <c r="K635" s="1427"/>
      <c r="L635" s="296">
        <f t="shared" si="144"/>
        <v>446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535</v>
      </c>
      <c r="F637" s="158">
        <v>535</v>
      </c>
      <c r="G637" s="159"/>
      <c r="H637" s="1427"/>
      <c r="I637" s="158">
        <v>535</v>
      </c>
      <c r="J637" s="159"/>
      <c r="K637" s="1427"/>
      <c r="L637" s="296">
        <f t="shared" si="144"/>
        <v>535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296</v>
      </c>
      <c r="F638" s="158">
        <v>296</v>
      </c>
      <c r="G638" s="159"/>
      <c r="H638" s="1427"/>
      <c r="I638" s="158">
        <v>296</v>
      </c>
      <c r="J638" s="159"/>
      <c r="K638" s="1427"/>
      <c r="L638" s="296">
        <f t="shared" si="144"/>
        <v>296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8"/>
      <c r="I640" s="173"/>
      <c r="J640" s="174"/>
      <c r="K640" s="1428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86" t="s">
        <v>204</v>
      </c>
      <c r="D641" s="1787"/>
      <c r="E641" s="311">
        <f t="shared" si="143"/>
        <v>0</v>
      </c>
      <c r="F641" s="1429"/>
      <c r="G641" s="1430"/>
      <c r="H641" s="1431"/>
      <c r="I641" s="1429"/>
      <c r="J641" s="1430"/>
      <c r="K641" s="1431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3" t="s">
        <v>205</v>
      </c>
      <c r="D642" s="1774"/>
      <c r="E642" s="311">
        <f aca="true" t="shared" si="145" ref="E642:L642">SUM(E643:E659)</f>
        <v>1616</v>
      </c>
      <c r="F642" s="275">
        <f t="shared" si="145"/>
        <v>1616</v>
      </c>
      <c r="G642" s="276">
        <f t="shared" si="145"/>
        <v>0</v>
      </c>
      <c r="H642" s="277">
        <f>SUM(H643:H659)</f>
        <v>0</v>
      </c>
      <c r="I642" s="275">
        <f t="shared" si="145"/>
        <v>1616</v>
      </c>
      <c r="J642" s="276">
        <f t="shared" si="145"/>
        <v>0</v>
      </c>
      <c r="K642" s="277">
        <f t="shared" si="145"/>
        <v>0</v>
      </c>
      <c r="L642" s="311">
        <f t="shared" si="145"/>
        <v>1616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660</v>
      </c>
      <c r="F643" s="152">
        <v>660</v>
      </c>
      <c r="G643" s="153"/>
      <c r="H643" s="1422"/>
      <c r="I643" s="152">
        <v>660</v>
      </c>
      <c r="J643" s="153"/>
      <c r="K643" s="1422"/>
      <c r="L643" s="282">
        <f aca="true" t="shared" si="147" ref="L643:L659">I643+J643+K643</f>
        <v>660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7"/>
      <c r="I644" s="158"/>
      <c r="J644" s="159"/>
      <c r="K644" s="1427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7"/>
      <c r="I645" s="158"/>
      <c r="J645" s="159"/>
      <c r="K645" s="1427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358</v>
      </c>
      <c r="F646" s="158">
        <v>358</v>
      </c>
      <c r="G646" s="159"/>
      <c r="H646" s="1427"/>
      <c r="I646" s="158">
        <v>358</v>
      </c>
      <c r="J646" s="159"/>
      <c r="K646" s="1427"/>
      <c r="L646" s="296">
        <f t="shared" si="147"/>
        <v>358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110</v>
      </c>
      <c r="F647" s="158">
        <v>110</v>
      </c>
      <c r="G647" s="159"/>
      <c r="H647" s="1427"/>
      <c r="I647" s="158">
        <v>110</v>
      </c>
      <c r="J647" s="159"/>
      <c r="K647" s="1427"/>
      <c r="L647" s="296">
        <f t="shared" si="147"/>
        <v>110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134</v>
      </c>
      <c r="F648" s="164">
        <v>134</v>
      </c>
      <c r="G648" s="165"/>
      <c r="H648" s="1423"/>
      <c r="I648" s="164">
        <v>134</v>
      </c>
      <c r="J648" s="165"/>
      <c r="K648" s="1423"/>
      <c r="L648" s="315">
        <f t="shared" si="147"/>
        <v>134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354</v>
      </c>
      <c r="F649" s="455">
        <v>354</v>
      </c>
      <c r="G649" s="456"/>
      <c r="H649" s="1435"/>
      <c r="I649" s="455">
        <v>354</v>
      </c>
      <c r="J649" s="456"/>
      <c r="K649" s="1435"/>
      <c r="L649" s="321">
        <f t="shared" si="147"/>
        <v>354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2"/>
      <c r="I650" s="450"/>
      <c r="J650" s="451"/>
      <c r="K650" s="1432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5"/>
      <c r="I651" s="455"/>
      <c r="J651" s="456"/>
      <c r="K651" s="1435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7"/>
      <c r="I652" s="158"/>
      <c r="J652" s="159"/>
      <c r="K652" s="1427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2"/>
      <c r="I653" s="450"/>
      <c r="J653" s="451"/>
      <c r="K653" s="1432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5"/>
      <c r="I654" s="455"/>
      <c r="J654" s="456"/>
      <c r="K654" s="1435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2"/>
      <c r="I655" s="450"/>
      <c r="J655" s="451"/>
      <c r="K655" s="1432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2"/>
      <c r="G656" s="603"/>
      <c r="H656" s="1434"/>
      <c r="I656" s="602"/>
      <c r="J656" s="603"/>
      <c r="K656" s="1434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5"/>
      <c r="I657" s="455"/>
      <c r="J657" s="456"/>
      <c r="K657" s="1435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7"/>
      <c r="I658" s="158"/>
      <c r="J658" s="159"/>
      <c r="K658" s="142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8"/>
      <c r="I659" s="173"/>
      <c r="J659" s="174"/>
      <c r="K659" s="1428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4" t="s">
        <v>279</v>
      </c>
      <c r="D660" s="1785"/>
      <c r="E660" s="311">
        <f aca="true" t="shared" si="148" ref="E660:L660">SUM(E661:E663)</f>
        <v>240</v>
      </c>
      <c r="F660" s="275">
        <f t="shared" si="148"/>
        <v>240</v>
      </c>
      <c r="G660" s="276">
        <f t="shared" si="148"/>
        <v>0</v>
      </c>
      <c r="H660" s="277">
        <f>SUM(H661:H663)</f>
        <v>0</v>
      </c>
      <c r="I660" s="275">
        <f t="shared" si="148"/>
        <v>240</v>
      </c>
      <c r="J660" s="276">
        <f t="shared" si="148"/>
        <v>0</v>
      </c>
      <c r="K660" s="277">
        <f t="shared" si="148"/>
        <v>0</v>
      </c>
      <c r="L660" s="311">
        <f t="shared" si="148"/>
        <v>240</v>
      </c>
      <c r="M660" s="12">
        <f t="shared" si="140"/>
        <v>1</v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2"/>
      <c r="I661" s="152"/>
      <c r="J661" s="153"/>
      <c r="K661" s="1422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240</v>
      </c>
      <c r="F662" s="158">
        <v>240</v>
      </c>
      <c r="G662" s="159"/>
      <c r="H662" s="1427"/>
      <c r="I662" s="158">
        <v>240</v>
      </c>
      <c r="J662" s="159"/>
      <c r="K662" s="1427"/>
      <c r="L662" s="296">
        <f>I662+J662+K662</f>
        <v>240</v>
      </c>
      <c r="M662" s="12">
        <f t="shared" si="140"/>
        <v>1</v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8"/>
      <c r="I663" s="173"/>
      <c r="J663" s="174"/>
      <c r="K663" s="1428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4" t="s">
        <v>741</v>
      </c>
      <c r="D664" s="1785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2"/>
      <c r="I665" s="152"/>
      <c r="J665" s="153"/>
      <c r="K665" s="1422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7"/>
      <c r="I666" s="158"/>
      <c r="J666" s="159"/>
      <c r="K666" s="1427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8"/>
      <c r="I669" s="173"/>
      <c r="J669" s="174"/>
      <c r="K669" s="1428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4" t="s">
        <v>224</v>
      </c>
      <c r="D670" s="1785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2"/>
      <c r="I671" s="152"/>
      <c r="J671" s="153"/>
      <c r="K671" s="1422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8"/>
      <c r="I672" s="173"/>
      <c r="J672" s="174"/>
      <c r="K672" s="1428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4" t="s">
        <v>226</v>
      </c>
      <c r="D673" s="1785"/>
      <c r="E673" s="311">
        <f t="shared" si="151"/>
        <v>0</v>
      </c>
      <c r="F673" s="1429"/>
      <c r="G673" s="1430"/>
      <c r="H673" s="1431"/>
      <c r="I673" s="1429"/>
      <c r="J673" s="1430"/>
      <c r="K673" s="1431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0" t="s">
        <v>227</v>
      </c>
      <c r="D674" s="1791"/>
      <c r="E674" s="311">
        <f t="shared" si="151"/>
        <v>0</v>
      </c>
      <c r="F674" s="1429"/>
      <c r="G674" s="1430"/>
      <c r="H674" s="1431"/>
      <c r="I674" s="1429"/>
      <c r="J674" s="1430"/>
      <c r="K674" s="1431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0" t="s">
        <v>228</v>
      </c>
      <c r="D675" s="1791"/>
      <c r="E675" s="311">
        <f t="shared" si="151"/>
        <v>0</v>
      </c>
      <c r="F675" s="1429"/>
      <c r="G675" s="1430"/>
      <c r="H675" s="1431"/>
      <c r="I675" s="1429"/>
      <c r="J675" s="1430"/>
      <c r="K675" s="1431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0" t="s">
        <v>1690</v>
      </c>
      <c r="D676" s="1791"/>
      <c r="E676" s="311">
        <f t="shared" si="151"/>
        <v>0</v>
      </c>
      <c r="F676" s="1429"/>
      <c r="G676" s="1430"/>
      <c r="H676" s="1431"/>
      <c r="I676" s="1429"/>
      <c r="J676" s="1430"/>
      <c r="K676" s="1431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4" t="s">
        <v>229</v>
      </c>
      <c r="D677" s="1785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2"/>
      <c r="I678" s="152"/>
      <c r="J678" s="153"/>
      <c r="K678" s="1422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2"/>
      <c r="I679" s="152"/>
      <c r="J679" s="153"/>
      <c r="K679" s="1422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2"/>
      <c r="I680" s="450"/>
      <c r="J680" s="451"/>
      <c r="K680" s="1432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8"/>
      <c r="G681" s="639"/>
      <c r="H681" s="1433"/>
      <c r="I681" s="638"/>
      <c r="J681" s="639"/>
      <c r="K681" s="1433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2"/>
      <c r="G682" s="603"/>
      <c r="H682" s="1434"/>
      <c r="I682" s="602"/>
      <c r="J682" s="603"/>
      <c r="K682" s="1434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5"/>
      <c r="I683" s="455"/>
      <c r="J683" s="456"/>
      <c r="K683" s="1435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5"/>
      <c r="I684" s="455"/>
      <c r="J684" s="456"/>
      <c r="K684" s="1435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8"/>
      <c r="I685" s="173"/>
      <c r="J685" s="174"/>
      <c r="K685" s="1428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0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4" t="s">
        <v>241</v>
      </c>
      <c r="D693" s="1785"/>
      <c r="E693" s="311">
        <f t="shared" si="157"/>
        <v>0</v>
      </c>
      <c r="F693" s="1478">
        <v>0</v>
      </c>
      <c r="G693" s="1479">
        <v>0</v>
      </c>
      <c r="H693" s="1480">
        <v>0</v>
      </c>
      <c r="I693" s="1478">
        <v>0</v>
      </c>
      <c r="J693" s="1479">
        <v>0</v>
      </c>
      <c r="K693" s="1480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4" t="s">
        <v>242</v>
      </c>
      <c r="D694" s="1785"/>
      <c r="E694" s="311">
        <f t="shared" si="157"/>
        <v>0</v>
      </c>
      <c r="F694" s="1429"/>
      <c r="G694" s="1430"/>
      <c r="H694" s="1431"/>
      <c r="I694" s="1429"/>
      <c r="J694" s="1430"/>
      <c r="K694" s="1431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4" t="s">
        <v>243</v>
      </c>
      <c r="D695" s="1785"/>
      <c r="E695" s="311">
        <f t="shared" si="157"/>
        <v>0</v>
      </c>
      <c r="F695" s="1429"/>
      <c r="G695" s="1430"/>
      <c r="H695" s="1431"/>
      <c r="I695" s="1429"/>
      <c r="J695" s="1430"/>
      <c r="K695" s="1431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4" t="s">
        <v>244</v>
      </c>
      <c r="D696" s="1785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2"/>
      <c r="I697" s="152"/>
      <c r="J697" s="153"/>
      <c r="K697" s="1422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7"/>
      <c r="I698" s="158"/>
      <c r="J698" s="159"/>
      <c r="K698" s="1427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7"/>
      <c r="I699" s="158"/>
      <c r="J699" s="159"/>
      <c r="K699" s="1427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7"/>
      <c r="I700" s="158"/>
      <c r="J700" s="159"/>
      <c r="K700" s="1427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7"/>
      <c r="I701" s="158"/>
      <c r="J701" s="159"/>
      <c r="K701" s="1427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8"/>
      <c r="I702" s="173"/>
      <c r="J702" s="174"/>
      <c r="K702" s="1428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4" t="s">
        <v>1691</v>
      </c>
      <c r="D703" s="1785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2"/>
      <c r="I704" s="152"/>
      <c r="J704" s="153"/>
      <c r="K704" s="1422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7"/>
      <c r="I705" s="158"/>
      <c r="J705" s="159"/>
      <c r="K705" s="1427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8"/>
      <c r="I706" s="173"/>
      <c r="J706" s="174"/>
      <c r="K706" s="1428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4" t="s">
        <v>1688</v>
      </c>
      <c r="D707" s="1785"/>
      <c r="E707" s="311">
        <f t="shared" si="164"/>
        <v>0</v>
      </c>
      <c r="F707" s="1429"/>
      <c r="G707" s="1430"/>
      <c r="H707" s="1431"/>
      <c r="I707" s="1429"/>
      <c r="J707" s="1430"/>
      <c r="K707" s="1431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4" t="s">
        <v>1689</v>
      </c>
      <c r="D708" s="1785"/>
      <c r="E708" s="311">
        <f t="shared" si="164"/>
        <v>0</v>
      </c>
      <c r="F708" s="1429"/>
      <c r="G708" s="1430"/>
      <c r="H708" s="1431"/>
      <c r="I708" s="1429"/>
      <c r="J708" s="1430"/>
      <c r="K708" s="1431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0" t="s">
        <v>254</v>
      </c>
      <c r="D709" s="1791"/>
      <c r="E709" s="311">
        <f t="shared" si="164"/>
        <v>0</v>
      </c>
      <c r="F709" s="1429"/>
      <c r="G709" s="1430"/>
      <c r="H709" s="1431"/>
      <c r="I709" s="1429"/>
      <c r="J709" s="1430"/>
      <c r="K709" s="1431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4" t="s">
        <v>280</v>
      </c>
      <c r="D710" s="1785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2"/>
      <c r="I711" s="152"/>
      <c r="J711" s="153"/>
      <c r="K711" s="1422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8"/>
      <c r="I712" s="173"/>
      <c r="J712" s="174"/>
      <c r="K712" s="1428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88" t="s">
        <v>255</v>
      </c>
      <c r="D713" s="1789"/>
      <c r="E713" s="311">
        <f>F713+G713+H713</f>
        <v>0</v>
      </c>
      <c r="F713" s="1429"/>
      <c r="G713" s="1430"/>
      <c r="H713" s="1431"/>
      <c r="I713" s="1429"/>
      <c r="J713" s="1430"/>
      <c r="K713" s="1431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88" t="s">
        <v>256</v>
      </c>
      <c r="D714" s="1789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2"/>
      <c r="I715" s="152"/>
      <c r="J715" s="153"/>
      <c r="K715" s="1422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7"/>
      <c r="I716" s="158"/>
      <c r="J716" s="159"/>
      <c r="K716" s="1427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7"/>
      <c r="I717" s="158"/>
      <c r="J717" s="159"/>
      <c r="K717" s="1427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7"/>
      <c r="I718" s="158"/>
      <c r="J718" s="159"/>
      <c r="K718" s="1427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7"/>
      <c r="I719" s="158"/>
      <c r="J719" s="159"/>
      <c r="K719" s="1427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7"/>
      <c r="I720" s="158"/>
      <c r="J720" s="159"/>
      <c r="K720" s="1427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8"/>
      <c r="I721" s="173"/>
      <c r="J721" s="174"/>
      <c r="K721" s="1428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88" t="s">
        <v>642</v>
      </c>
      <c r="D722" s="1789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2"/>
      <c r="I723" s="152"/>
      <c r="J723" s="153"/>
      <c r="K723" s="1422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8"/>
      <c r="I724" s="173"/>
      <c r="J724" s="174"/>
      <c r="K724" s="1428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88" t="s">
        <v>704</v>
      </c>
      <c r="D725" s="1789"/>
      <c r="E725" s="311">
        <f>F725+G725+H725</f>
        <v>0</v>
      </c>
      <c r="F725" s="1429"/>
      <c r="G725" s="1430"/>
      <c r="H725" s="1431"/>
      <c r="I725" s="1429"/>
      <c r="J725" s="1430"/>
      <c r="K725" s="1431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4" t="s">
        <v>705</v>
      </c>
      <c r="D726" s="1785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2"/>
      <c r="I727" s="152"/>
      <c r="J727" s="153"/>
      <c r="K727" s="1422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7"/>
      <c r="I728" s="158"/>
      <c r="J728" s="159"/>
      <c r="K728" s="1427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7"/>
      <c r="I729" s="158"/>
      <c r="J729" s="159"/>
      <c r="K729" s="1427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8"/>
      <c r="I730" s="173"/>
      <c r="J730" s="174"/>
      <c r="K730" s="1428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2" t="s">
        <v>935</v>
      </c>
      <c r="D731" s="1793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2"/>
      <c r="I732" s="152"/>
      <c r="J732" s="153"/>
      <c r="K732" s="1422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3"/>
      <c r="I733" s="164"/>
      <c r="J733" s="165"/>
      <c r="K733" s="1423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4"/>
      <c r="G734" s="1425"/>
      <c r="H734" s="1426"/>
      <c r="I734" s="1424"/>
      <c r="J734" s="1425"/>
      <c r="K734" s="1426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4"/>
      <c r="C735" s="1794" t="s">
        <v>713</v>
      </c>
      <c r="D735" s="1795"/>
      <c r="E735" s="1445"/>
      <c r="F735" s="1445"/>
      <c r="G735" s="1445"/>
      <c r="H735" s="1445"/>
      <c r="I735" s="1445"/>
      <c r="J735" s="1445"/>
      <c r="K735" s="1445"/>
      <c r="L735" s="1446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4" t="s">
        <v>713</v>
      </c>
      <c r="D736" s="1795"/>
      <c r="E736" s="383">
        <f>F736+G736+H736</f>
        <v>0</v>
      </c>
      <c r="F736" s="1436"/>
      <c r="G736" s="1437"/>
      <c r="H736" s="1438"/>
      <c r="I736" s="1468">
        <v>0</v>
      </c>
      <c r="J736" s="1469">
        <v>0</v>
      </c>
      <c r="K736" s="1470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40"/>
      <c r="C737" s="1441"/>
      <c r="D737" s="1442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3"/>
      <c r="C738" s="111"/>
      <c r="D738" s="1444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3"/>
      <c r="C739" s="111"/>
      <c r="D739" s="1444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1"/>
      <c r="C740" s="394" t="s">
        <v>760</v>
      </c>
      <c r="D740" s="1439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15636</v>
      </c>
      <c r="F740" s="397">
        <f t="shared" si="173"/>
        <v>15636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15636</v>
      </c>
      <c r="J740" s="398">
        <f t="shared" si="173"/>
        <v>0</v>
      </c>
      <c r="K740" s="399">
        <f t="shared" si="173"/>
        <v>0</v>
      </c>
      <c r="L740" s="396">
        <f t="shared" si="173"/>
        <v>15636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70"/>
      <c r="C742" s="1370"/>
      <c r="D742" s="1371"/>
      <c r="E742" s="1370"/>
      <c r="F742" s="1370"/>
      <c r="G742" s="1370"/>
      <c r="H742" s="1370"/>
      <c r="I742" s="1370"/>
      <c r="J742" s="1370"/>
      <c r="K742" s="1370"/>
      <c r="L742" s="1372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3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8"/>
      <c r="D745" s="1369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809" t="str">
        <f>$B$7</f>
        <v>ОТЧЕТНИ ДАННИ ПО ЕБК ЗА ИЗПЪЛНЕНИЕТО НА БЮДЖЕТА</v>
      </c>
      <c r="C746" s="1810"/>
      <c r="D746" s="1810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854</v>
      </c>
      <c r="G747" s="238"/>
      <c r="H747" s="1365" t="s">
        <v>1280</v>
      </c>
      <c r="I747" s="1366"/>
      <c r="J747" s="1367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9" t="str">
        <f>$B$9</f>
        <v>ОУ "Христо Ботев" - с.Левка</v>
      </c>
      <c r="C748" s="1780"/>
      <c r="D748" s="1781"/>
      <c r="E748" s="115">
        <f>$E$9</f>
        <v>42736</v>
      </c>
      <c r="F748" s="227">
        <f>$F$9</f>
        <v>43100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2" t="e">
        <f>$B$12</f>
        <v>#N/A</v>
      </c>
      <c r="C751" s="1843"/>
      <c r="D751" s="1844"/>
      <c r="E751" s="411" t="s">
        <v>910</v>
      </c>
      <c r="F751" s="1363" t="str">
        <f>$F$12</f>
        <v>000892670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4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911</v>
      </c>
      <c r="E753" s="239">
        <f>$E$15</f>
        <v>0</v>
      </c>
      <c r="F753" s="415" t="str">
        <f>$F$15</f>
        <v>БЮДЖЕТ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80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731</v>
      </c>
      <c r="E755" s="1748" t="s">
        <v>2057</v>
      </c>
      <c r="F755" s="1749"/>
      <c r="G755" s="1749"/>
      <c r="H755" s="1750"/>
      <c r="I755" s="1757" t="s">
        <v>2058</v>
      </c>
      <c r="J755" s="1758"/>
      <c r="K755" s="1758"/>
      <c r="L755" s="1759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732</v>
      </c>
      <c r="E756" s="1406" t="str">
        <f>$E$20</f>
        <v>Уточнен план                Общо</v>
      </c>
      <c r="F756" s="1410" t="str">
        <f>$F$20</f>
        <v>държавни дейности</v>
      </c>
      <c r="G756" s="1411" t="str">
        <f>$G$20</f>
        <v>местни дейности</v>
      </c>
      <c r="H756" s="1412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69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762</v>
      </c>
      <c r="E757" s="1462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8"/>
      <c r="C758" s="1605" t="e">
        <f>VLOOKUP(D758,OP_LIST2,2,FALSE)</f>
        <v>#N/A</v>
      </c>
      <c r="D758" s="1465"/>
      <c r="E758" s="390"/>
      <c r="F758" s="1448"/>
      <c r="G758" s="1449"/>
      <c r="H758" s="1450"/>
      <c r="I758" s="1448"/>
      <c r="J758" s="1449"/>
      <c r="K758" s="1450"/>
      <c r="L758" s="1447"/>
      <c r="M758" s="7">
        <f>(IF($E878&lt;&gt;0,$M$2,IF($L878&lt;&gt;0,$M$2,"")))</f>
        <v>1</v>
      </c>
    </row>
    <row r="759" spans="1:13" ht="15.75">
      <c r="A759" s="23"/>
      <c r="B759" s="1461"/>
      <c r="C759" s="1466">
        <f>VLOOKUP(D760,EBK_DEIN2,2,FALSE)</f>
        <v>3322</v>
      </c>
      <c r="D759" s="1465" t="s">
        <v>811</v>
      </c>
      <c r="E759" s="390"/>
      <c r="F759" s="1451"/>
      <c r="G759" s="1452"/>
      <c r="H759" s="1453"/>
      <c r="I759" s="1451"/>
      <c r="J759" s="1452"/>
      <c r="K759" s="1453"/>
      <c r="L759" s="1447"/>
      <c r="M759" s="7">
        <f>(IF($E878&lt;&gt;0,$M$2,IF($L878&lt;&gt;0,$M$2,"")))</f>
        <v>1</v>
      </c>
    </row>
    <row r="760" spans="1:13" ht="15.75">
      <c r="A760" s="23"/>
      <c r="B760" s="1457"/>
      <c r="C760" s="1594">
        <f>+C759</f>
        <v>3322</v>
      </c>
      <c r="D760" s="1459" t="s">
        <v>2031</v>
      </c>
      <c r="E760" s="390"/>
      <c r="F760" s="1451"/>
      <c r="G760" s="1452"/>
      <c r="H760" s="1453"/>
      <c r="I760" s="1451"/>
      <c r="J760" s="1452"/>
      <c r="K760" s="1453"/>
      <c r="L760" s="1447"/>
      <c r="M760" s="7">
        <f>(IF($E878&lt;&gt;0,$M$2,IF($L878&lt;&gt;0,$M$2,"")))</f>
        <v>1</v>
      </c>
    </row>
    <row r="761" spans="1:13" ht="15">
      <c r="A761" s="23"/>
      <c r="B761" s="1463"/>
      <c r="C761" s="1460"/>
      <c r="D761" s="1464" t="s">
        <v>733</v>
      </c>
      <c r="E761" s="390"/>
      <c r="F761" s="1454"/>
      <c r="G761" s="1455"/>
      <c r="H761" s="1456"/>
      <c r="I761" s="1454"/>
      <c r="J761" s="1455"/>
      <c r="K761" s="1456"/>
      <c r="L761" s="1447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7" t="s">
        <v>763</v>
      </c>
      <c r="D762" s="1778"/>
      <c r="E762" s="274">
        <f aca="true" t="shared" si="174" ref="E762:L762">SUM(E763:E764)</f>
        <v>214161</v>
      </c>
      <c r="F762" s="275">
        <f t="shared" si="174"/>
        <v>214161</v>
      </c>
      <c r="G762" s="276">
        <f t="shared" si="174"/>
        <v>0</v>
      </c>
      <c r="H762" s="277">
        <f>SUM(H763:H764)</f>
        <v>0</v>
      </c>
      <c r="I762" s="275">
        <f t="shared" si="174"/>
        <v>212828</v>
      </c>
      <c r="J762" s="276">
        <f t="shared" si="174"/>
        <v>0</v>
      </c>
      <c r="K762" s="277">
        <f t="shared" si="174"/>
        <v>0</v>
      </c>
      <c r="L762" s="274">
        <f t="shared" si="174"/>
        <v>212828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764</v>
      </c>
      <c r="E763" s="282">
        <f>F763+G763+H763</f>
        <v>214161</v>
      </c>
      <c r="F763" s="152">
        <v>214161</v>
      </c>
      <c r="G763" s="153"/>
      <c r="H763" s="1422"/>
      <c r="I763" s="152">
        <v>212828</v>
      </c>
      <c r="J763" s="153"/>
      <c r="K763" s="1422"/>
      <c r="L763" s="282">
        <f>I763+J763+K763</f>
        <v>212828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765</v>
      </c>
      <c r="E764" s="288">
        <f>F764+G764+H764</f>
        <v>0</v>
      </c>
      <c r="F764" s="173"/>
      <c r="G764" s="174"/>
      <c r="H764" s="1428"/>
      <c r="I764" s="173"/>
      <c r="J764" s="174"/>
      <c r="K764" s="1428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73" t="s">
        <v>766</v>
      </c>
      <c r="D765" s="1774"/>
      <c r="E765" s="274">
        <f aca="true" t="shared" si="176" ref="E765:L765">SUM(E766:E770)</f>
        <v>17912</v>
      </c>
      <c r="F765" s="275">
        <f t="shared" si="176"/>
        <v>17912</v>
      </c>
      <c r="G765" s="276">
        <f t="shared" si="176"/>
        <v>0</v>
      </c>
      <c r="H765" s="277">
        <f>SUM(H766:H770)</f>
        <v>0</v>
      </c>
      <c r="I765" s="275">
        <f t="shared" si="176"/>
        <v>17172</v>
      </c>
      <c r="J765" s="276">
        <f t="shared" si="176"/>
        <v>0</v>
      </c>
      <c r="K765" s="277">
        <f t="shared" si="176"/>
        <v>0</v>
      </c>
      <c r="L765" s="274">
        <f t="shared" si="176"/>
        <v>17172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767</v>
      </c>
      <c r="E766" s="282">
        <f>F766+G766+H766</f>
        <v>0</v>
      </c>
      <c r="F766" s="152"/>
      <c r="G766" s="153"/>
      <c r="H766" s="1422"/>
      <c r="I766" s="152"/>
      <c r="J766" s="153"/>
      <c r="K766" s="1422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768</v>
      </c>
      <c r="E767" s="296">
        <f>F767+G767+H767</f>
        <v>2775</v>
      </c>
      <c r="F767" s="158">
        <v>2775</v>
      </c>
      <c r="G767" s="159"/>
      <c r="H767" s="1427"/>
      <c r="I767" s="158">
        <v>2775</v>
      </c>
      <c r="J767" s="159"/>
      <c r="K767" s="1427"/>
      <c r="L767" s="296">
        <f>I767+J767+K767</f>
        <v>2775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10653</v>
      </c>
      <c r="F768" s="158">
        <v>10653</v>
      </c>
      <c r="G768" s="159"/>
      <c r="H768" s="1427"/>
      <c r="I768" s="158">
        <v>9913</v>
      </c>
      <c r="J768" s="159"/>
      <c r="K768" s="1427"/>
      <c r="L768" s="296">
        <f>I768+J768+K768</f>
        <v>9913</v>
      </c>
      <c r="M768" s="12">
        <f t="shared" si="175"/>
        <v>1</v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2721</v>
      </c>
      <c r="F769" s="158">
        <v>2721</v>
      </c>
      <c r="G769" s="159"/>
      <c r="H769" s="1427"/>
      <c r="I769" s="158">
        <v>2721</v>
      </c>
      <c r="J769" s="159"/>
      <c r="K769" s="1427"/>
      <c r="L769" s="296">
        <f>I769+J769+K769</f>
        <v>2721</v>
      </c>
      <c r="M769" s="12">
        <f t="shared" si="175"/>
        <v>1</v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1763</v>
      </c>
      <c r="F770" s="173">
        <v>1763</v>
      </c>
      <c r="G770" s="174"/>
      <c r="H770" s="1428"/>
      <c r="I770" s="173">
        <v>1763</v>
      </c>
      <c r="J770" s="174"/>
      <c r="K770" s="1428"/>
      <c r="L770" s="288">
        <f>I770+J770+K770</f>
        <v>1763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775" t="s">
        <v>199</v>
      </c>
      <c r="D771" s="1776"/>
      <c r="E771" s="274">
        <f aca="true" t="shared" si="177" ref="E771:L771">SUM(E772:E778)</f>
        <v>49049</v>
      </c>
      <c r="F771" s="275">
        <f t="shared" si="177"/>
        <v>49049</v>
      </c>
      <c r="G771" s="276">
        <f t="shared" si="177"/>
        <v>0</v>
      </c>
      <c r="H771" s="277">
        <f>SUM(H772:H778)</f>
        <v>0</v>
      </c>
      <c r="I771" s="275">
        <f t="shared" si="177"/>
        <v>49049</v>
      </c>
      <c r="J771" s="276">
        <f t="shared" si="177"/>
        <v>0</v>
      </c>
      <c r="K771" s="277">
        <f t="shared" si="177"/>
        <v>0</v>
      </c>
      <c r="L771" s="274">
        <f t="shared" si="177"/>
        <v>49049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24128</v>
      </c>
      <c r="F772" s="152">
        <v>24128</v>
      </c>
      <c r="G772" s="153"/>
      <c r="H772" s="1422"/>
      <c r="I772" s="152">
        <v>24128</v>
      </c>
      <c r="J772" s="153"/>
      <c r="K772" s="1422"/>
      <c r="L772" s="282">
        <f aca="true" t="shared" si="179" ref="L772:L779">I772+J772+K772</f>
        <v>24128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930</v>
      </c>
      <c r="E773" s="296">
        <f t="shared" si="178"/>
        <v>7750</v>
      </c>
      <c r="F773" s="158">
        <v>7750</v>
      </c>
      <c r="G773" s="159"/>
      <c r="H773" s="1427"/>
      <c r="I773" s="158">
        <v>7750</v>
      </c>
      <c r="J773" s="159"/>
      <c r="K773" s="1427"/>
      <c r="L773" s="296">
        <f t="shared" si="179"/>
        <v>7750</v>
      </c>
      <c r="M773" s="12">
        <f t="shared" si="175"/>
        <v>1</v>
      </c>
      <c r="N773" s="13"/>
    </row>
    <row r="774" spans="1:14" ht="15.75">
      <c r="A774" s="10"/>
      <c r="B774" s="307"/>
      <c r="C774" s="305">
        <v>558</v>
      </c>
      <c r="D774" s="308" t="s">
        <v>891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11079</v>
      </c>
      <c r="F775" s="158">
        <v>11079</v>
      </c>
      <c r="G775" s="159"/>
      <c r="H775" s="1427"/>
      <c r="I775" s="158">
        <v>11079</v>
      </c>
      <c r="J775" s="159"/>
      <c r="K775" s="1427"/>
      <c r="L775" s="296">
        <f t="shared" si="179"/>
        <v>11079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6092</v>
      </c>
      <c r="F776" s="158">
        <v>6092</v>
      </c>
      <c r="G776" s="159"/>
      <c r="H776" s="1427"/>
      <c r="I776" s="158">
        <v>6092</v>
      </c>
      <c r="J776" s="159"/>
      <c r="K776" s="1427"/>
      <c r="L776" s="296">
        <f t="shared" si="179"/>
        <v>6092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893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8"/>
      <c r="I778" s="173"/>
      <c r="J778" s="174"/>
      <c r="K778" s="1428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86" t="s">
        <v>204</v>
      </c>
      <c r="D779" s="1787"/>
      <c r="E779" s="311">
        <f t="shared" si="178"/>
        <v>0</v>
      </c>
      <c r="F779" s="1429"/>
      <c r="G779" s="1430"/>
      <c r="H779" s="1431"/>
      <c r="I779" s="1429"/>
      <c r="J779" s="1430"/>
      <c r="K779" s="1431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73" t="s">
        <v>205</v>
      </c>
      <c r="D780" s="1774"/>
      <c r="E780" s="311">
        <f aca="true" t="shared" si="180" ref="E780:L780">SUM(E781:E797)</f>
        <v>101769</v>
      </c>
      <c r="F780" s="275">
        <f t="shared" si="180"/>
        <v>101769</v>
      </c>
      <c r="G780" s="276">
        <f t="shared" si="180"/>
        <v>0</v>
      </c>
      <c r="H780" s="277">
        <f>SUM(H781:H797)</f>
        <v>0</v>
      </c>
      <c r="I780" s="275">
        <f t="shared" si="180"/>
        <v>87798</v>
      </c>
      <c r="J780" s="276">
        <f t="shared" si="180"/>
        <v>0</v>
      </c>
      <c r="K780" s="277">
        <f t="shared" si="180"/>
        <v>0</v>
      </c>
      <c r="L780" s="311">
        <f t="shared" si="180"/>
        <v>87798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35170</v>
      </c>
      <c r="F781" s="152">
        <v>35170</v>
      </c>
      <c r="G781" s="153"/>
      <c r="H781" s="1422"/>
      <c r="I781" s="152">
        <v>32753</v>
      </c>
      <c r="J781" s="153"/>
      <c r="K781" s="1422"/>
      <c r="L781" s="282">
        <f aca="true" t="shared" si="182" ref="L781:L797">I781+J781+K781</f>
        <v>32753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7"/>
      <c r="I782" s="158"/>
      <c r="J782" s="159"/>
      <c r="K782" s="1427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1500</v>
      </c>
      <c r="F783" s="158">
        <v>1500</v>
      </c>
      <c r="G783" s="159"/>
      <c r="H783" s="1427"/>
      <c r="I783" s="158">
        <v>1200</v>
      </c>
      <c r="J783" s="159"/>
      <c r="K783" s="1427"/>
      <c r="L783" s="296">
        <f t="shared" si="182"/>
        <v>1200</v>
      </c>
      <c r="M783" s="12">
        <f t="shared" si="175"/>
        <v>1</v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8282</v>
      </c>
      <c r="F784" s="158">
        <v>8282</v>
      </c>
      <c r="G784" s="159"/>
      <c r="H784" s="1427"/>
      <c r="I784" s="158">
        <v>8119</v>
      </c>
      <c r="J784" s="159"/>
      <c r="K784" s="1427"/>
      <c r="L784" s="296">
        <f t="shared" si="182"/>
        <v>8119</v>
      </c>
      <c r="M784" s="12">
        <f t="shared" si="175"/>
        <v>1</v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13079</v>
      </c>
      <c r="F785" s="158">
        <v>13079</v>
      </c>
      <c r="G785" s="159"/>
      <c r="H785" s="1427"/>
      <c r="I785" s="158">
        <v>11731</v>
      </c>
      <c r="J785" s="159"/>
      <c r="K785" s="1427"/>
      <c r="L785" s="296">
        <f t="shared" si="182"/>
        <v>11731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11919</v>
      </c>
      <c r="F786" s="164">
        <v>11919</v>
      </c>
      <c r="G786" s="165"/>
      <c r="H786" s="1423"/>
      <c r="I786" s="164">
        <v>11919</v>
      </c>
      <c r="J786" s="165"/>
      <c r="K786" s="1423"/>
      <c r="L786" s="315">
        <f t="shared" si="182"/>
        <v>11919</v>
      </c>
      <c r="M786" s="12">
        <f t="shared" si="175"/>
        <v>1</v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26407</v>
      </c>
      <c r="F787" s="455">
        <v>26407</v>
      </c>
      <c r="G787" s="456"/>
      <c r="H787" s="1435"/>
      <c r="I787" s="455">
        <v>20608</v>
      </c>
      <c r="J787" s="456"/>
      <c r="K787" s="1435"/>
      <c r="L787" s="321">
        <f t="shared" si="182"/>
        <v>20608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3312</v>
      </c>
      <c r="F788" s="450">
        <v>3312</v>
      </c>
      <c r="G788" s="451"/>
      <c r="H788" s="1432"/>
      <c r="I788" s="450"/>
      <c r="J788" s="451"/>
      <c r="K788" s="1432"/>
      <c r="L788" s="327">
        <f t="shared" si="182"/>
        <v>0</v>
      </c>
      <c r="M788" s="12">
        <f t="shared" si="175"/>
        <v>1</v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1500</v>
      </c>
      <c r="F789" s="455">
        <v>1500</v>
      </c>
      <c r="G789" s="456"/>
      <c r="H789" s="1435"/>
      <c r="I789" s="455">
        <v>1024</v>
      </c>
      <c r="J789" s="456"/>
      <c r="K789" s="1435"/>
      <c r="L789" s="321">
        <f t="shared" si="182"/>
        <v>1024</v>
      </c>
      <c r="M789" s="12">
        <f t="shared" si="175"/>
        <v>1</v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7"/>
      <c r="I790" s="158"/>
      <c r="J790" s="159"/>
      <c r="K790" s="1427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894</v>
      </c>
      <c r="E791" s="327">
        <f t="shared" si="181"/>
        <v>0</v>
      </c>
      <c r="F791" s="450"/>
      <c r="G791" s="451"/>
      <c r="H791" s="1432"/>
      <c r="I791" s="450"/>
      <c r="J791" s="451"/>
      <c r="K791" s="1432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600</v>
      </c>
      <c r="F792" s="455">
        <v>600</v>
      </c>
      <c r="G792" s="456"/>
      <c r="H792" s="1435"/>
      <c r="I792" s="455">
        <v>444</v>
      </c>
      <c r="J792" s="456"/>
      <c r="K792" s="1435"/>
      <c r="L792" s="321">
        <f t="shared" si="182"/>
        <v>444</v>
      </c>
      <c r="M792" s="12">
        <f t="shared" si="175"/>
        <v>1</v>
      </c>
      <c r="N792" s="13"/>
    </row>
    <row r="793" spans="1:14" ht="15.75">
      <c r="A793" s="23">
        <v>90</v>
      </c>
      <c r="B793" s="293"/>
      <c r="C793" s="325">
        <v>1063</v>
      </c>
      <c r="D793" s="333" t="s">
        <v>820</v>
      </c>
      <c r="E793" s="327">
        <f t="shared" si="181"/>
        <v>0</v>
      </c>
      <c r="F793" s="450"/>
      <c r="G793" s="451"/>
      <c r="H793" s="1432"/>
      <c r="I793" s="450"/>
      <c r="J793" s="451"/>
      <c r="K793" s="1432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2"/>
      <c r="G794" s="603"/>
      <c r="H794" s="1434"/>
      <c r="I794" s="602"/>
      <c r="J794" s="603"/>
      <c r="K794" s="1434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931</v>
      </c>
      <c r="E795" s="321">
        <f t="shared" si="181"/>
        <v>0</v>
      </c>
      <c r="F795" s="455"/>
      <c r="G795" s="456"/>
      <c r="H795" s="1435"/>
      <c r="I795" s="455"/>
      <c r="J795" s="456"/>
      <c r="K795" s="1435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7"/>
      <c r="I796" s="158"/>
      <c r="J796" s="159"/>
      <c r="K796" s="1427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8"/>
      <c r="I797" s="173"/>
      <c r="J797" s="174"/>
      <c r="K797" s="1428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84" t="s">
        <v>279</v>
      </c>
      <c r="D798" s="1785"/>
      <c r="E798" s="311">
        <f aca="true" t="shared" si="183" ref="E798:L798">SUM(E799:E801)</f>
        <v>1100</v>
      </c>
      <c r="F798" s="275">
        <f t="shared" si="183"/>
        <v>1100</v>
      </c>
      <c r="G798" s="276">
        <f t="shared" si="183"/>
        <v>0</v>
      </c>
      <c r="H798" s="277">
        <f>SUM(H799:H801)</f>
        <v>0</v>
      </c>
      <c r="I798" s="275">
        <f t="shared" si="183"/>
        <v>798</v>
      </c>
      <c r="J798" s="276">
        <f t="shared" si="183"/>
        <v>0</v>
      </c>
      <c r="K798" s="277">
        <f t="shared" si="183"/>
        <v>0</v>
      </c>
      <c r="L798" s="311">
        <f t="shared" si="183"/>
        <v>798</v>
      </c>
      <c r="M798" s="12">
        <f t="shared" si="175"/>
        <v>1</v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932</v>
      </c>
      <c r="E799" s="282">
        <f>F799+G799+H799</f>
        <v>0</v>
      </c>
      <c r="F799" s="152"/>
      <c r="G799" s="153"/>
      <c r="H799" s="1422"/>
      <c r="I799" s="152"/>
      <c r="J799" s="153"/>
      <c r="K799" s="1422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933</v>
      </c>
      <c r="E800" s="296">
        <f>F800+G800+H800</f>
        <v>1100</v>
      </c>
      <c r="F800" s="158">
        <v>1100</v>
      </c>
      <c r="G800" s="159"/>
      <c r="H800" s="1427"/>
      <c r="I800" s="158">
        <v>798</v>
      </c>
      <c r="J800" s="159"/>
      <c r="K800" s="1427"/>
      <c r="L800" s="296">
        <f>I800+J800+K800</f>
        <v>798</v>
      </c>
      <c r="M800" s="12">
        <f t="shared" si="175"/>
        <v>1</v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934</v>
      </c>
      <c r="E801" s="288">
        <f>F801+G801+H801</f>
        <v>0</v>
      </c>
      <c r="F801" s="173"/>
      <c r="G801" s="174"/>
      <c r="H801" s="1428"/>
      <c r="I801" s="173"/>
      <c r="J801" s="174"/>
      <c r="K801" s="1428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84" t="s">
        <v>741</v>
      </c>
      <c r="D802" s="1785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2"/>
      <c r="I803" s="152"/>
      <c r="J803" s="153"/>
      <c r="K803" s="1422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7"/>
      <c r="I804" s="158"/>
      <c r="J804" s="159"/>
      <c r="K804" s="1427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8"/>
      <c r="I807" s="173"/>
      <c r="J807" s="174"/>
      <c r="K807" s="1428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84" t="s">
        <v>224</v>
      </c>
      <c r="D808" s="1785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2"/>
      <c r="I809" s="152"/>
      <c r="J809" s="153"/>
      <c r="K809" s="1422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8"/>
      <c r="I810" s="173"/>
      <c r="J810" s="174"/>
      <c r="K810" s="1428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84" t="s">
        <v>226</v>
      </c>
      <c r="D811" s="1785"/>
      <c r="E811" s="311">
        <f t="shared" si="186"/>
        <v>0</v>
      </c>
      <c r="F811" s="1429"/>
      <c r="G811" s="1430"/>
      <c r="H811" s="1431"/>
      <c r="I811" s="1429"/>
      <c r="J811" s="1430"/>
      <c r="K811" s="1431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90" t="s">
        <v>227</v>
      </c>
      <c r="D812" s="1791"/>
      <c r="E812" s="311">
        <f t="shared" si="186"/>
        <v>0</v>
      </c>
      <c r="F812" s="1429"/>
      <c r="G812" s="1430"/>
      <c r="H812" s="1431"/>
      <c r="I812" s="1429"/>
      <c r="J812" s="1430"/>
      <c r="K812" s="1431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90" t="s">
        <v>228</v>
      </c>
      <c r="D813" s="1791"/>
      <c r="E813" s="311">
        <f t="shared" si="186"/>
        <v>0</v>
      </c>
      <c r="F813" s="1429"/>
      <c r="G813" s="1430"/>
      <c r="H813" s="1431"/>
      <c r="I813" s="1429"/>
      <c r="J813" s="1430"/>
      <c r="K813" s="1431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90" t="s">
        <v>1690</v>
      </c>
      <c r="D814" s="1791"/>
      <c r="E814" s="311">
        <f t="shared" si="186"/>
        <v>0</v>
      </c>
      <c r="F814" s="1429"/>
      <c r="G814" s="1430"/>
      <c r="H814" s="1431"/>
      <c r="I814" s="1429"/>
      <c r="J814" s="1430"/>
      <c r="K814" s="1431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84" t="s">
        <v>229</v>
      </c>
      <c r="D815" s="1785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2024</v>
      </c>
      <c r="E816" s="282">
        <f>F816+G816+H816</f>
        <v>0</v>
      </c>
      <c r="F816" s="152"/>
      <c r="G816" s="153"/>
      <c r="H816" s="1422"/>
      <c r="I816" s="152"/>
      <c r="J816" s="153"/>
      <c r="K816" s="1422"/>
      <c r="L816" s="282">
        <f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aca="true" t="shared" si="189" ref="E817:E823">F817+G817+H817</f>
        <v>0</v>
      </c>
      <c r="F817" s="152"/>
      <c r="G817" s="153"/>
      <c r="H817" s="1422"/>
      <c r="I817" s="152"/>
      <c r="J817" s="153"/>
      <c r="K817" s="1422"/>
      <c r="L817" s="282">
        <f aca="true" t="shared" si="190" ref="L817:L823">I817+J817+K817</f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2"/>
      <c r="I818" s="450"/>
      <c r="J818" s="451"/>
      <c r="K818" s="1432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8"/>
      <c r="G819" s="639"/>
      <c r="H819" s="1433"/>
      <c r="I819" s="638"/>
      <c r="J819" s="639"/>
      <c r="K819" s="1433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2"/>
      <c r="G820" s="603"/>
      <c r="H820" s="1434"/>
      <c r="I820" s="602"/>
      <c r="J820" s="603"/>
      <c r="K820" s="1434"/>
      <c r="L820" s="336">
        <f t="shared" si="190"/>
        <v>0</v>
      </c>
      <c r="M820" s="12">
        <f t="shared" si="175"/>
      </c>
      <c r="N820" s="13"/>
    </row>
    <row r="821" spans="1:14" ht="15.75">
      <c r="A821" s="23">
        <v>235</v>
      </c>
      <c r="B821" s="293"/>
      <c r="C821" s="319">
        <v>2990</v>
      </c>
      <c r="D821" s="357" t="s">
        <v>2056</v>
      </c>
      <c r="E821" s="321">
        <f>F821+G821+H821</f>
        <v>0</v>
      </c>
      <c r="F821" s="455"/>
      <c r="G821" s="456"/>
      <c r="H821" s="1435"/>
      <c r="I821" s="455"/>
      <c r="J821" s="456"/>
      <c r="K821" s="1435"/>
      <c r="L821" s="321">
        <f>I821+J821+K821</f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5"/>
      <c r="I822" s="455"/>
      <c r="J822" s="456"/>
      <c r="K822" s="1435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8"/>
      <c r="I823" s="173"/>
      <c r="J823" s="174"/>
      <c r="K823" s="1428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0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734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1687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84" t="s">
        <v>241</v>
      </c>
      <c r="D831" s="1785"/>
      <c r="E831" s="311">
        <f t="shared" si="192"/>
        <v>0</v>
      </c>
      <c r="F831" s="1478">
        <v>0</v>
      </c>
      <c r="G831" s="1479">
        <v>0</v>
      </c>
      <c r="H831" s="1480">
        <v>0</v>
      </c>
      <c r="I831" s="1478">
        <v>0</v>
      </c>
      <c r="J831" s="1479">
        <v>0</v>
      </c>
      <c r="K831" s="1480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84" t="s">
        <v>242</v>
      </c>
      <c r="D832" s="1785"/>
      <c r="E832" s="311">
        <f t="shared" si="192"/>
        <v>0</v>
      </c>
      <c r="F832" s="1429"/>
      <c r="G832" s="1430"/>
      <c r="H832" s="1431"/>
      <c r="I832" s="1429"/>
      <c r="J832" s="1430"/>
      <c r="K832" s="1431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84" t="s">
        <v>243</v>
      </c>
      <c r="D833" s="1785"/>
      <c r="E833" s="311">
        <f t="shared" si="192"/>
        <v>0</v>
      </c>
      <c r="F833" s="1429"/>
      <c r="G833" s="1430"/>
      <c r="H833" s="1431"/>
      <c r="I833" s="1429"/>
      <c r="J833" s="1430"/>
      <c r="K833" s="1431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84" t="s">
        <v>244</v>
      </c>
      <c r="D834" s="1785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2"/>
      <c r="I835" s="152"/>
      <c r="J835" s="153"/>
      <c r="K835" s="1422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7"/>
      <c r="I836" s="158"/>
      <c r="J836" s="159"/>
      <c r="K836" s="1427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7"/>
      <c r="I837" s="158"/>
      <c r="J837" s="159"/>
      <c r="K837" s="1427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7"/>
      <c r="I838" s="158"/>
      <c r="J838" s="159"/>
      <c r="K838" s="1427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7"/>
      <c r="I839" s="158"/>
      <c r="J839" s="159"/>
      <c r="K839" s="1427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8"/>
      <c r="I840" s="173"/>
      <c r="J840" s="174"/>
      <c r="K840" s="1428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84" t="s">
        <v>1691</v>
      </c>
      <c r="D841" s="1785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2"/>
      <c r="I842" s="152"/>
      <c r="J842" s="153"/>
      <c r="K842" s="1422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7"/>
      <c r="I843" s="158"/>
      <c r="J843" s="159"/>
      <c r="K843" s="1427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8"/>
      <c r="I844" s="173"/>
      <c r="J844" s="174"/>
      <c r="K844" s="1428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84" t="s">
        <v>1688</v>
      </c>
      <c r="D845" s="1785"/>
      <c r="E845" s="311">
        <f t="shared" si="199"/>
        <v>0</v>
      </c>
      <c r="F845" s="1429"/>
      <c r="G845" s="1430"/>
      <c r="H845" s="1431"/>
      <c r="I845" s="1429"/>
      <c r="J845" s="1430"/>
      <c r="K845" s="1431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84" t="s">
        <v>1689</v>
      </c>
      <c r="D846" s="1785"/>
      <c r="E846" s="311">
        <f t="shared" si="199"/>
        <v>0</v>
      </c>
      <c r="F846" s="1429"/>
      <c r="G846" s="1430"/>
      <c r="H846" s="1431"/>
      <c r="I846" s="1429"/>
      <c r="J846" s="1430"/>
      <c r="K846" s="1431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90" t="s">
        <v>254</v>
      </c>
      <c r="D847" s="1791"/>
      <c r="E847" s="311">
        <f t="shared" si="199"/>
        <v>0</v>
      </c>
      <c r="F847" s="1429"/>
      <c r="G847" s="1430"/>
      <c r="H847" s="1431"/>
      <c r="I847" s="1429"/>
      <c r="J847" s="1430"/>
      <c r="K847" s="1431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84" t="s">
        <v>280</v>
      </c>
      <c r="D848" s="1785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2"/>
      <c r="I849" s="152"/>
      <c r="J849" s="153"/>
      <c r="K849" s="1422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8"/>
      <c r="I850" s="173"/>
      <c r="J850" s="174"/>
      <c r="K850" s="1428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88" t="s">
        <v>255</v>
      </c>
      <c r="D851" s="1789"/>
      <c r="E851" s="311">
        <f>F851+G851+H851</f>
        <v>0</v>
      </c>
      <c r="F851" s="1429"/>
      <c r="G851" s="1430"/>
      <c r="H851" s="1431"/>
      <c r="I851" s="1429"/>
      <c r="J851" s="1430"/>
      <c r="K851" s="1431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88" t="s">
        <v>256</v>
      </c>
      <c r="D852" s="1789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2"/>
      <c r="I853" s="152"/>
      <c r="J853" s="153"/>
      <c r="K853" s="1422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7"/>
      <c r="I854" s="158"/>
      <c r="J854" s="159"/>
      <c r="K854" s="1427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7"/>
      <c r="I855" s="158"/>
      <c r="J855" s="159"/>
      <c r="K855" s="1427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7"/>
      <c r="I856" s="158"/>
      <c r="J856" s="159"/>
      <c r="K856" s="1427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7"/>
      <c r="I857" s="158"/>
      <c r="J857" s="159"/>
      <c r="K857" s="1427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7"/>
      <c r="I858" s="158"/>
      <c r="J858" s="159"/>
      <c r="K858" s="1427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8"/>
      <c r="I859" s="173"/>
      <c r="J859" s="174"/>
      <c r="K859" s="1428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88" t="s">
        <v>642</v>
      </c>
      <c r="D860" s="1789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2"/>
      <c r="I861" s="152"/>
      <c r="J861" s="153"/>
      <c r="K861" s="1422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8"/>
      <c r="I862" s="173"/>
      <c r="J862" s="174"/>
      <c r="K862" s="1428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88" t="s">
        <v>704</v>
      </c>
      <c r="D863" s="1789"/>
      <c r="E863" s="311">
        <f>F863+G863+H863</f>
        <v>0</v>
      </c>
      <c r="F863" s="1429"/>
      <c r="G863" s="1430"/>
      <c r="H863" s="1431"/>
      <c r="I863" s="1429"/>
      <c r="J863" s="1430"/>
      <c r="K863" s="1431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84" t="s">
        <v>705</v>
      </c>
      <c r="D864" s="1785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706</v>
      </c>
      <c r="E865" s="282">
        <f>F865+G865+H865</f>
        <v>0</v>
      </c>
      <c r="F865" s="152"/>
      <c r="G865" s="153"/>
      <c r="H865" s="1422"/>
      <c r="I865" s="152"/>
      <c r="J865" s="153"/>
      <c r="K865" s="1422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707</v>
      </c>
      <c r="E866" s="296">
        <f>F866+G866+H866</f>
        <v>0</v>
      </c>
      <c r="F866" s="158"/>
      <c r="G866" s="159"/>
      <c r="H866" s="1427"/>
      <c r="I866" s="158"/>
      <c r="J866" s="159"/>
      <c r="K866" s="1427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708</v>
      </c>
      <c r="E867" s="296">
        <f>F867+G867+H867</f>
        <v>0</v>
      </c>
      <c r="F867" s="158"/>
      <c r="G867" s="159"/>
      <c r="H867" s="1427"/>
      <c r="I867" s="158"/>
      <c r="J867" s="159"/>
      <c r="K867" s="1427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709</v>
      </c>
      <c r="E868" s="288">
        <f>F868+G868+H868</f>
        <v>0</v>
      </c>
      <c r="F868" s="173"/>
      <c r="G868" s="174"/>
      <c r="H868" s="1428"/>
      <c r="I868" s="173"/>
      <c r="J868" s="174"/>
      <c r="K868" s="1428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92" t="s">
        <v>935</v>
      </c>
      <c r="D869" s="1793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710</v>
      </c>
      <c r="E870" s="282">
        <f>F870+G870+H870</f>
        <v>0</v>
      </c>
      <c r="F870" s="152"/>
      <c r="G870" s="153"/>
      <c r="H870" s="1422"/>
      <c r="I870" s="152"/>
      <c r="J870" s="153"/>
      <c r="K870" s="1422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711</v>
      </c>
      <c r="E871" s="315">
        <f>F871+G871+H871</f>
        <v>0</v>
      </c>
      <c r="F871" s="164"/>
      <c r="G871" s="165"/>
      <c r="H871" s="1423"/>
      <c r="I871" s="164"/>
      <c r="J871" s="165"/>
      <c r="K871" s="1423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712</v>
      </c>
      <c r="E872" s="378">
        <f>F872+G872+H872</f>
        <v>0</v>
      </c>
      <c r="F872" s="1424"/>
      <c r="G872" s="1425"/>
      <c r="H872" s="1426"/>
      <c r="I872" s="1424"/>
      <c r="J872" s="1425"/>
      <c r="K872" s="1426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4"/>
      <c r="C873" s="1794" t="s">
        <v>713</v>
      </c>
      <c r="D873" s="1795"/>
      <c r="E873" s="1445"/>
      <c r="F873" s="1445"/>
      <c r="G873" s="1445"/>
      <c r="H873" s="1445"/>
      <c r="I873" s="1445"/>
      <c r="J873" s="1445"/>
      <c r="K873" s="1445"/>
      <c r="L873" s="1446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94" t="s">
        <v>713</v>
      </c>
      <c r="D874" s="1795"/>
      <c r="E874" s="383">
        <f>F874+G874+H874</f>
        <v>0</v>
      </c>
      <c r="F874" s="1436"/>
      <c r="G874" s="1437"/>
      <c r="H874" s="1438"/>
      <c r="I874" s="1468">
        <v>0</v>
      </c>
      <c r="J874" s="1469">
        <v>0</v>
      </c>
      <c r="K874" s="1470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40"/>
      <c r="C875" s="1441"/>
      <c r="D875" s="1442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3"/>
      <c r="C876" s="111"/>
      <c r="D876" s="1444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3"/>
      <c r="C877" s="111"/>
      <c r="D877" s="1444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1"/>
      <c r="C878" s="394" t="s">
        <v>760</v>
      </c>
      <c r="D878" s="1439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383991</v>
      </c>
      <c r="F878" s="397">
        <f t="shared" si="208"/>
        <v>383991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367645</v>
      </c>
      <c r="J878" s="398">
        <f t="shared" si="208"/>
        <v>0</v>
      </c>
      <c r="K878" s="399">
        <f t="shared" si="208"/>
        <v>0</v>
      </c>
      <c r="L878" s="396">
        <f t="shared" si="208"/>
        <v>367645</v>
      </c>
      <c r="M878" s="12">
        <f>(IF($E878&lt;&gt;0,$M$2,IF($L878&lt;&gt;0,$M$2,"")))</f>
        <v>1</v>
      </c>
      <c r="N878" s="73" t="str">
        <f>LEFT(C759,1)</f>
        <v>3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70"/>
      <c r="C880" s="1370"/>
      <c r="D880" s="1371"/>
      <c r="E880" s="1370"/>
      <c r="F880" s="1370"/>
      <c r="G880" s="1370"/>
      <c r="H880" s="1370"/>
      <c r="I880" s="1370"/>
      <c r="J880" s="1370"/>
      <c r="K880" s="1370"/>
      <c r="L880" s="1372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3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8"/>
      <c r="D883" s="1369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809" t="str">
        <f>$B$7</f>
        <v>ОТЧЕТНИ ДАННИ ПО ЕБК ЗА ИЗПЪЛНЕНИЕТО НА БЮДЖЕТА</v>
      </c>
      <c r="C884" s="1810"/>
      <c r="D884" s="1810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854</v>
      </c>
      <c r="G885" s="238"/>
      <c r="H885" s="1365" t="s">
        <v>1280</v>
      </c>
      <c r="I885" s="1366"/>
      <c r="J885" s="1367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9" t="str">
        <f>$B$9</f>
        <v>ОУ "Христо Ботев" - с.Левка</v>
      </c>
      <c r="C886" s="1780"/>
      <c r="D886" s="1781"/>
      <c r="E886" s="115">
        <f>$E$9</f>
        <v>42736</v>
      </c>
      <c r="F886" s="227">
        <f>$F$9</f>
        <v>43100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2" t="e">
        <f>$B$12</f>
        <v>#N/A</v>
      </c>
      <c r="C889" s="1843"/>
      <c r="D889" s="1844"/>
      <c r="E889" s="411" t="s">
        <v>910</v>
      </c>
      <c r="F889" s="1363" t="str">
        <f>$F$12</f>
        <v>000892670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4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911</v>
      </c>
      <c r="E891" s="239">
        <f>$E$15</f>
        <v>0</v>
      </c>
      <c r="F891" s="415" t="str">
        <f>$F$15</f>
        <v>БЮДЖЕТ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80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731</v>
      </c>
      <c r="E893" s="1748" t="s">
        <v>2057</v>
      </c>
      <c r="F893" s="1749"/>
      <c r="G893" s="1749"/>
      <c r="H893" s="1750"/>
      <c r="I893" s="1757" t="s">
        <v>2058</v>
      </c>
      <c r="J893" s="1758"/>
      <c r="K893" s="1758"/>
      <c r="L893" s="1759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732</v>
      </c>
      <c r="E894" s="1406" t="str">
        <f>$E$20</f>
        <v>Уточнен план                Общо</v>
      </c>
      <c r="F894" s="1410" t="str">
        <f>$F$20</f>
        <v>държавни дейности</v>
      </c>
      <c r="G894" s="1411" t="str">
        <f>$G$20</f>
        <v>местни дейности</v>
      </c>
      <c r="H894" s="1412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69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762</v>
      </c>
      <c r="E895" s="1462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8"/>
      <c r="C896" s="1605" t="e">
        <f>VLOOKUP(D896,OP_LIST2,2,FALSE)</f>
        <v>#N/A</v>
      </c>
      <c r="D896" s="1465"/>
      <c r="E896" s="390"/>
      <c r="F896" s="1448"/>
      <c r="G896" s="1449"/>
      <c r="H896" s="1450"/>
      <c r="I896" s="1448"/>
      <c r="J896" s="1449"/>
      <c r="K896" s="1450"/>
      <c r="L896" s="1447"/>
      <c r="M896" s="7">
        <f>(IF($E1016&lt;&gt;0,$M$2,IF($L1016&lt;&gt;0,$M$2,"")))</f>
        <v>1</v>
      </c>
    </row>
    <row r="897" spans="1:13" ht="15.75">
      <c r="A897" s="23"/>
      <c r="B897" s="1461"/>
      <c r="C897" s="1466">
        <f>VLOOKUP(D898,EBK_DEIN2,2,FALSE)</f>
        <v>3389</v>
      </c>
      <c r="D897" s="1465" t="s">
        <v>811</v>
      </c>
      <c r="E897" s="390"/>
      <c r="F897" s="1451"/>
      <c r="G897" s="1452"/>
      <c r="H897" s="1453"/>
      <c r="I897" s="1451"/>
      <c r="J897" s="1452"/>
      <c r="K897" s="1453"/>
      <c r="L897" s="1447"/>
      <c r="M897" s="7">
        <f>(IF($E1016&lt;&gt;0,$M$2,IF($L1016&lt;&gt;0,$M$2,"")))</f>
        <v>1</v>
      </c>
    </row>
    <row r="898" spans="1:13" ht="15.75">
      <c r="A898" s="23"/>
      <c r="B898" s="1457"/>
      <c r="C898" s="1594">
        <f>+C897</f>
        <v>3389</v>
      </c>
      <c r="D898" s="1459" t="s">
        <v>1</v>
      </c>
      <c r="E898" s="390"/>
      <c r="F898" s="1451"/>
      <c r="G898" s="1452"/>
      <c r="H898" s="1453"/>
      <c r="I898" s="1451"/>
      <c r="J898" s="1452"/>
      <c r="K898" s="1453"/>
      <c r="L898" s="1447"/>
      <c r="M898" s="7">
        <f>(IF($E1016&lt;&gt;0,$M$2,IF($L1016&lt;&gt;0,$M$2,"")))</f>
        <v>1</v>
      </c>
    </row>
    <row r="899" spans="1:13" ht="15">
      <c r="A899" s="23"/>
      <c r="B899" s="1463"/>
      <c r="C899" s="1460"/>
      <c r="D899" s="1464" t="s">
        <v>733</v>
      </c>
      <c r="E899" s="390"/>
      <c r="F899" s="1454"/>
      <c r="G899" s="1455"/>
      <c r="H899" s="1456"/>
      <c r="I899" s="1454"/>
      <c r="J899" s="1455"/>
      <c r="K899" s="1456"/>
      <c r="L899" s="1447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7" t="s">
        <v>763</v>
      </c>
      <c r="D900" s="1778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764</v>
      </c>
      <c r="E901" s="282">
        <f>F901+G901+H901</f>
        <v>0</v>
      </c>
      <c r="F901" s="152"/>
      <c r="G901" s="153"/>
      <c r="H901" s="1422"/>
      <c r="I901" s="152"/>
      <c r="J901" s="153"/>
      <c r="K901" s="1422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765</v>
      </c>
      <c r="E902" s="288">
        <f>F902+G902+H902</f>
        <v>0</v>
      </c>
      <c r="F902" s="173"/>
      <c r="G902" s="174"/>
      <c r="H902" s="1428"/>
      <c r="I902" s="173"/>
      <c r="J902" s="174"/>
      <c r="K902" s="1428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73" t="s">
        <v>766</v>
      </c>
      <c r="D903" s="1774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767</v>
      </c>
      <c r="E904" s="282">
        <f>F904+G904+H904</f>
        <v>0</v>
      </c>
      <c r="F904" s="152"/>
      <c r="G904" s="153"/>
      <c r="H904" s="1422"/>
      <c r="I904" s="152"/>
      <c r="J904" s="153"/>
      <c r="K904" s="1422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768</v>
      </c>
      <c r="E905" s="296">
        <f>F905+G905+H905</f>
        <v>0</v>
      </c>
      <c r="F905" s="158"/>
      <c r="G905" s="159"/>
      <c r="H905" s="1427"/>
      <c r="I905" s="158"/>
      <c r="J905" s="159"/>
      <c r="K905" s="1427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7"/>
      <c r="I906" s="158"/>
      <c r="J906" s="159"/>
      <c r="K906" s="1427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7"/>
      <c r="I907" s="158"/>
      <c r="J907" s="159"/>
      <c r="K907" s="1427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8"/>
      <c r="I908" s="173"/>
      <c r="J908" s="174"/>
      <c r="K908" s="1428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5" t="s">
        <v>199</v>
      </c>
      <c r="D909" s="1776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2"/>
      <c r="I910" s="152"/>
      <c r="J910" s="153"/>
      <c r="K910" s="1422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930</v>
      </c>
      <c r="E911" s="296">
        <f t="shared" si="213"/>
        <v>0</v>
      </c>
      <c r="F911" s="158"/>
      <c r="G911" s="159"/>
      <c r="H911" s="1427"/>
      <c r="I911" s="158"/>
      <c r="J911" s="159"/>
      <c r="K911" s="1427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891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7"/>
      <c r="I913" s="158"/>
      <c r="J913" s="159"/>
      <c r="K913" s="1427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7"/>
      <c r="I914" s="158"/>
      <c r="J914" s="159"/>
      <c r="K914" s="1427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893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8"/>
      <c r="I916" s="173"/>
      <c r="J916" s="174"/>
      <c r="K916" s="1428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86" t="s">
        <v>204</v>
      </c>
      <c r="D917" s="1787"/>
      <c r="E917" s="311">
        <f t="shared" si="213"/>
        <v>0</v>
      </c>
      <c r="F917" s="1429"/>
      <c r="G917" s="1430"/>
      <c r="H917" s="1431"/>
      <c r="I917" s="1429"/>
      <c r="J917" s="1430"/>
      <c r="K917" s="1431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73" t="s">
        <v>205</v>
      </c>
      <c r="D918" s="1774"/>
      <c r="E918" s="311">
        <f aca="true" t="shared" si="215" ref="E918:L918">SUM(E919:E935)</f>
        <v>61023</v>
      </c>
      <c r="F918" s="275">
        <f t="shared" si="215"/>
        <v>61023</v>
      </c>
      <c r="G918" s="276">
        <f t="shared" si="215"/>
        <v>0</v>
      </c>
      <c r="H918" s="277">
        <f>SUM(H919:H935)</f>
        <v>0</v>
      </c>
      <c r="I918" s="275">
        <f t="shared" si="215"/>
        <v>61004</v>
      </c>
      <c r="J918" s="276">
        <f t="shared" si="215"/>
        <v>0</v>
      </c>
      <c r="K918" s="277">
        <f t="shared" si="215"/>
        <v>0</v>
      </c>
      <c r="L918" s="311">
        <f t="shared" si="215"/>
        <v>61004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2"/>
      <c r="I919" s="152"/>
      <c r="J919" s="153"/>
      <c r="K919" s="1422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7"/>
      <c r="I920" s="158"/>
      <c r="J920" s="159"/>
      <c r="K920" s="1427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7"/>
      <c r="I921" s="158"/>
      <c r="J921" s="159"/>
      <c r="K921" s="1427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7"/>
      <c r="I922" s="158"/>
      <c r="J922" s="159"/>
      <c r="K922" s="1427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7"/>
      <c r="I923" s="158"/>
      <c r="J923" s="159"/>
      <c r="K923" s="1427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3"/>
      <c r="I924" s="164"/>
      <c r="J924" s="165"/>
      <c r="K924" s="1423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61023</v>
      </c>
      <c r="F925" s="455">
        <v>61023</v>
      </c>
      <c r="G925" s="456"/>
      <c r="H925" s="1435"/>
      <c r="I925" s="455">
        <v>61004</v>
      </c>
      <c r="J925" s="456"/>
      <c r="K925" s="1435"/>
      <c r="L925" s="321">
        <f t="shared" si="217"/>
        <v>61004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2"/>
      <c r="I926" s="450"/>
      <c r="J926" s="451"/>
      <c r="K926" s="1432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5"/>
      <c r="I927" s="455"/>
      <c r="J927" s="456"/>
      <c r="K927" s="1435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7"/>
      <c r="I928" s="158"/>
      <c r="J928" s="159"/>
      <c r="K928" s="1427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894</v>
      </c>
      <c r="E929" s="327">
        <f t="shared" si="216"/>
        <v>0</v>
      </c>
      <c r="F929" s="450"/>
      <c r="G929" s="451"/>
      <c r="H929" s="1432"/>
      <c r="I929" s="450"/>
      <c r="J929" s="451"/>
      <c r="K929" s="1432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5"/>
      <c r="I930" s="455"/>
      <c r="J930" s="456"/>
      <c r="K930" s="1435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820</v>
      </c>
      <c r="E931" s="327">
        <f t="shared" si="216"/>
        <v>0</v>
      </c>
      <c r="F931" s="450"/>
      <c r="G931" s="451"/>
      <c r="H931" s="1432"/>
      <c r="I931" s="450"/>
      <c r="J931" s="451"/>
      <c r="K931" s="1432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2"/>
      <c r="G932" s="603"/>
      <c r="H932" s="1434"/>
      <c r="I932" s="602"/>
      <c r="J932" s="603"/>
      <c r="K932" s="1434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931</v>
      </c>
      <c r="E933" s="321">
        <f t="shared" si="216"/>
        <v>0</v>
      </c>
      <c r="F933" s="455"/>
      <c r="G933" s="456"/>
      <c r="H933" s="1435"/>
      <c r="I933" s="455"/>
      <c r="J933" s="456"/>
      <c r="K933" s="1435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7"/>
      <c r="I934" s="158"/>
      <c r="J934" s="159"/>
      <c r="K934" s="1427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8"/>
      <c r="I935" s="173"/>
      <c r="J935" s="174"/>
      <c r="K935" s="1428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84" t="s">
        <v>279</v>
      </c>
      <c r="D936" s="1785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932</v>
      </c>
      <c r="E937" s="282">
        <f>F937+G937+H937</f>
        <v>0</v>
      </c>
      <c r="F937" s="152"/>
      <c r="G937" s="153"/>
      <c r="H937" s="1422"/>
      <c r="I937" s="152"/>
      <c r="J937" s="153"/>
      <c r="K937" s="1422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933</v>
      </c>
      <c r="E938" s="296">
        <f>F938+G938+H938</f>
        <v>0</v>
      </c>
      <c r="F938" s="158"/>
      <c r="G938" s="159"/>
      <c r="H938" s="1427"/>
      <c r="I938" s="158"/>
      <c r="J938" s="159"/>
      <c r="K938" s="1427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934</v>
      </c>
      <c r="E939" s="288">
        <f>F939+G939+H939</f>
        <v>0</v>
      </c>
      <c r="F939" s="173"/>
      <c r="G939" s="174"/>
      <c r="H939" s="1428"/>
      <c r="I939" s="173"/>
      <c r="J939" s="174"/>
      <c r="K939" s="1428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84" t="s">
        <v>741</v>
      </c>
      <c r="D940" s="1785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2"/>
      <c r="I941" s="152"/>
      <c r="J941" s="153"/>
      <c r="K941" s="1422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7"/>
      <c r="I942" s="158"/>
      <c r="J942" s="159"/>
      <c r="K942" s="1427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8"/>
      <c r="I945" s="173"/>
      <c r="J945" s="174"/>
      <c r="K945" s="1428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84" t="s">
        <v>224</v>
      </c>
      <c r="D946" s="1785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2"/>
      <c r="I947" s="152"/>
      <c r="J947" s="153"/>
      <c r="K947" s="1422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8"/>
      <c r="I948" s="173"/>
      <c r="J948" s="174"/>
      <c r="K948" s="1428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84" t="s">
        <v>226</v>
      </c>
      <c r="D949" s="1785"/>
      <c r="E949" s="311">
        <f t="shared" si="221"/>
        <v>0</v>
      </c>
      <c r="F949" s="1429"/>
      <c r="G949" s="1430"/>
      <c r="H949" s="1431"/>
      <c r="I949" s="1429"/>
      <c r="J949" s="1430"/>
      <c r="K949" s="1431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90" t="s">
        <v>227</v>
      </c>
      <c r="D950" s="1791"/>
      <c r="E950" s="311">
        <f t="shared" si="221"/>
        <v>0</v>
      </c>
      <c r="F950" s="1429"/>
      <c r="G950" s="1430"/>
      <c r="H950" s="1431"/>
      <c r="I950" s="1429"/>
      <c r="J950" s="1430"/>
      <c r="K950" s="1431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90" t="s">
        <v>228</v>
      </c>
      <c r="D951" s="1791"/>
      <c r="E951" s="311">
        <f t="shared" si="221"/>
        <v>0</v>
      </c>
      <c r="F951" s="1429"/>
      <c r="G951" s="1430"/>
      <c r="H951" s="1431"/>
      <c r="I951" s="1429"/>
      <c r="J951" s="1430"/>
      <c r="K951" s="1431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90" t="s">
        <v>1690</v>
      </c>
      <c r="D952" s="1791"/>
      <c r="E952" s="311">
        <f t="shared" si="221"/>
        <v>0</v>
      </c>
      <c r="F952" s="1429"/>
      <c r="G952" s="1430"/>
      <c r="H952" s="1431"/>
      <c r="I952" s="1429"/>
      <c r="J952" s="1430"/>
      <c r="K952" s="1431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84" t="s">
        <v>229</v>
      </c>
      <c r="D953" s="1785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2024</v>
      </c>
      <c r="E954" s="282">
        <f>F954+G954+H954</f>
        <v>0</v>
      </c>
      <c r="F954" s="152"/>
      <c r="G954" s="153"/>
      <c r="H954" s="1422"/>
      <c r="I954" s="152"/>
      <c r="J954" s="153"/>
      <c r="K954" s="1422"/>
      <c r="L954" s="282">
        <f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aca="true" t="shared" si="224" ref="E955:E961">F955+G955+H955</f>
        <v>0</v>
      </c>
      <c r="F955" s="152"/>
      <c r="G955" s="153"/>
      <c r="H955" s="1422"/>
      <c r="I955" s="152"/>
      <c r="J955" s="153"/>
      <c r="K955" s="1422"/>
      <c r="L955" s="282">
        <f aca="true" t="shared" si="225" ref="L955:L961">I955+J955+K955</f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2"/>
      <c r="I956" s="450"/>
      <c r="J956" s="451"/>
      <c r="K956" s="1432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8"/>
      <c r="G957" s="639"/>
      <c r="H957" s="1433"/>
      <c r="I957" s="638"/>
      <c r="J957" s="639"/>
      <c r="K957" s="1433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2"/>
      <c r="G958" s="603"/>
      <c r="H958" s="1434"/>
      <c r="I958" s="602"/>
      <c r="J958" s="603"/>
      <c r="K958" s="1434"/>
      <c r="L958" s="336">
        <f t="shared" si="225"/>
        <v>0</v>
      </c>
      <c r="M958" s="12">
        <f t="shared" si="210"/>
      </c>
      <c r="N958" s="13"/>
    </row>
    <row r="959" spans="1:14" ht="15.75">
      <c r="A959" s="23">
        <v>235</v>
      </c>
      <c r="B959" s="293"/>
      <c r="C959" s="319">
        <v>2990</v>
      </c>
      <c r="D959" s="357" t="s">
        <v>2056</v>
      </c>
      <c r="E959" s="321">
        <f>F959+G959+H959</f>
        <v>0</v>
      </c>
      <c r="F959" s="455"/>
      <c r="G959" s="456"/>
      <c r="H959" s="1435"/>
      <c r="I959" s="455"/>
      <c r="J959" s="456"/>
      <c r="K959" s="1435"/>
      <c r="L959" s="321">
        <f>I959+J959+K959</f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5"/>
      <c r="I960" s="455"/>
      <c r="J960" s="456"/>
      <c r="K960" s="1435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8"/>
      <c r="I961" s="173"/>
      <c r="J961" s="174"/>
      <c r="K961" s="1428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0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734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1687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84" t="s">
        <v>241</v>
      </c>
      <c r="D969" s="1785"/>
      <c r="E969" s="311">
        <f t="shared" si="227"/>
        <v>0</v>
      </c>
      <c r="F969" s="1478">
        <v>0</v>
      </c>
      <c r="G969" s="1479">
        <v>0</v>
      </c>
      <c r="H969" s="1480">
        <v>0</v>
      </c>
      <c r="I969" s="1478">
        <v>0</v>
      </c>
      <c r="J969" s="1479">
        <v>0</v>
      </c>
      <c r="K969" s="1480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84" t="s">
        <v>242</v>
      </c>
      <c r="D970" s="1785"/>
      <c r="E970" s="311">
        <f t="shared" si="227"/>
        <v>0</v>
      </c>
      <c r="F970" s="1429"/>
      <c r="G970" s="1430"/>
      <c r="H970" s="1431"/>
      <c r="I970" s="1429"/>
      <c r="J970" s="1430"/>
      <c r="K970" s="1431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84" t="s">
        <v>243</v>
      </c>
      <c r="D971" s="1785"/>
      <c r="E971" s="311">
        <f t="shared" si="227"/>
        <v>0</v>
      </c>
      <c r="F971" s="1429"/>
      <c r="G971" s="1430"/>
      <c r="H971" s="1431"/>
      <c r="I971" s="1429"/>
      <c r="J971" s="1430"/>
      <c r="K971" s="1431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84" t="s">
        <v>244</v>
      </c>
      <c r="D972" s="1785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2"/>
      <c r="I973" s="152"/>
      <c r="J973" s="153"/>
      <c r="K973" s="1422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7"/>
      <c r="I974" s="158"/>
      <c r="J974" s="159"/>
      <c r="K974" s="1427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7"/>
      <c r="I975" s="158"/>
      <c r="J975" s="159"/>
      <c r="K975" s="1427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7"/>
      <c r="I976" s="158"/>
      <c r="J976" s="159"/>
      <c r="K976" s="1427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7"/>
      <c r="I977" s="158"/>
      <c r="J977" s="159"/>
      <c r="K977" s="1427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8"/>
      <c r="I978" s="173"/>
      <c r="J978" s="174"/>
      <c r="K978" s="1428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84" t="s">
        <v>1691</v>
      </c>
      <c r="D979" s="1785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2"/>
      <c r="I980" s="152"/>
      <c r="J980" s="153"/>
      <c r="K980" s="1422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7"/>
      <c r="I981" s="158"/>
      <c r="J981" s="159"/>
      <c r="K981" s="1427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8"/>
      <c r="I982" s="173"/>
      <c r="J982" s="174"/>
      <c r="K982" s="1428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84" t="s">
        <v>1688</v>
      </c>
      <c r="D983" s="1785"/>
      <c r="E983" s="311">
        <f t="shared" si="234"/>
        <v>0</v>
      </c>
      <c r="F983" s="1429"/>
      <c r="G983" s="1430"/>
      <c r="H983" s="1431"/>
      <c r="I983" s="1429"/>
      <c r="J983" s="1430"/>
      <c r="K983" s="1431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84" t="s">
        <v>1689</v>
      </c>
      <c r="D984" s="1785"/>
      <c r="E984" s="311">
        <f t="shared" si="234"/>
        <v>0</v>
      </c>
      <c r="F984" s="1429"/>
      <c r="G984" s="1430"/>
      <c r="H984" s="1431"/>
      <c r="I984" s="1429"/>
      <c r="J984" s="1430"/>
      <c r="K984" s="1431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90" t="s">
        <v>254</v>
      </c>
      <c r="D985" s="1791"/>
      <c r="E985" s="311">
        <f t="shared" si="234"/>
        <v>0</v>
      </c>
      <c r="F985" s="1429"/>
      <c r="G985" s="1430"/>
      <c r="H985" s="1431"/>
      <c r="I985" s="1429"/>
      <c r="J985" s="1430"/>
      <c r="K985" s="1431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84" t="s">
        <v>280</v>
      </c>
      <c r="D986" s="1785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2"/>
      <c r="I987" s="152"/>
      <c r="J987" s="153"/>
      <c r="K987" s="1422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8"/>
      <c r="I988" s="173"/>
      <c r="J988" s="174"/>
      <c r="K988" s="1428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88" t="s">
        <v>255</v>
      </c>
      <c r="D989" s="1789"/>
      <c r="E989" s="311">
        <f>F989+G989+H989</f>
        <v>0</v>
      </c>
      <c r="F989" s="1429"/>
      <c r="G989" s="1430"/>
      <c r="H989" s="1431"/>
      <c r="I989" s="1429"/>
      <c r="J989" s="1430"/>
      <c r="K989" s="1431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88" t="s">
        <v>256</v>
      </c>
      <c r="D990" s="1789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2"/>
      <c r="I991" s="152"/>
      <c r="J991" s="153"/>
      <c r="K991" s="1422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7"/>
      <c r="I992" s="158"/>
      <c r="J992" s="159"/>
      <c r="K992" s="1427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7"/>
      <c r="I993" s="158"/>
      <c r="J993" s="159"/>
      <c r="K993" s="1427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7"/>
      <c r="I994" s="158"/>
      <c r="J994" s="159"/>
      <c r="K994" s="1427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7"/>
      <c r="I995" s="158"/>
      <c r="J995" s="159"/>
      <c r="K995" s="1427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7"/>
      <c r="I996" s="158"/>
      <c r="J996" s="159"/>
      <c r="K996" s="1427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8"/>
      <c r="I997" s="173"/>
      <c r="J997" s="174"/>
      <c r="K997" s="1428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88" t="s">
        <v>642</v>
      </c>
      <c r="D998" s="1789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2"/>
      <c r="I999" s="152"/>
      <c r="J999" s="153"/>
      <c r="K999" s="1422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8"/>
      <c r="I1000" s="173"/>
      <c r="J1000" s="174"/>
      <c r="K1000" s="1428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88" t="s">
        <v>704</v>
      </c>
      <c r="D1001" s="1789"/>
      <c r="E1001" s="311">
        <f>F1001+G1001+H1001</f>
        <v>0</v>
      </c>
      <c r="F1001" s="1429"/>
      <c r="G1001" s="1430"/>
      <c r="H1001" s="1431"/>
      <c r="I1001" s="1429"/>
      <c r="J1001" s="1430"/>
      <c r="K1001" s="1431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84" t="s">
        <v>705</v>
      </c>
      <c r="D1002" s="1785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706</v>
      </c>
      <c r="E1003" s="282">
        <f>F1003+G1003+H1003</f>
        <v>0</v>
      </c>
      <c r="F1003" s="152"/>
      <c r="G1003" s="153"/>
      <c r="H1003" s="1422"/>
      <c r="I1003" s="152"/>
      <c r="J1003" s="153"/>
      <c r="K1003" s="1422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707</v>
      </c>
      <c r="E1004" s="296">
        <f>F1004+G1004+H1004</f>
        <v>0</v>
      </c>
      <c r="F1004" s="158"/>
      <c r="G1004" s="159"/>
      <c r="H1004" s="1427"/>
      <c r="I1004" s="158"/>
      <c r="J1004" s="159"/>
      <c r="K1004" s="1427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708</v>
      </c>
      <c r="E1005" s="296">
        <f>F1005+G1005+H1005</f>
        <v>0</v>
      </c>
      <c r="F1005" s="158"/>
      <c r="G1005" s="159"/>
      <c r="H1005" s="1427"/>
      <c r="I1005" s="158"/>
      <c r="J1005" s="159"/>
      <c r="K1005" s="1427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709</v>
      </c>
      <c r="E1006" s="288">
        <f>F1006+G1006+H1006</f>
        <v>0</v>
      </c>
      <c r="F1006" s="173"/>
      <c r="G1006" s="174"/>
      <c r="H1006" s="1428"/>
      <c r="I1006" s="173"/>
      <c r="J1006" s="174"/>
      <c r="K1006" s="1428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92" t="s">
        <v>935</v>
      </c>
      <c r="D1007" s="1793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710</v>
      </c>
      <c r="E1008" s="282">
        <f>F1008+G1008+H1008</f>
        <v>0</v>
      </c>
      <c r="F1008" s="152"/>
      <c r="G1008" s="153"/>
      <c r="H1008" s="1422"/>
      <c r="I1008" s="152"/>
      <c r="J1008" s="153"/>
      <c r="K1008" s="1422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711</v>
      </c>
      <c r="E1009" s="315">
        <f>F1009+G1009+H1009</f>
        <v>0</v>
      </c>
      <c r="F1009" s="164"/>
      <c r="G1009" s="165"/>
      <c r="H1009" s="1423"/>
      <c r="I1009" s="164"/>
      <c r="J1009" s="165"/>
      <c r="K1009" s="1423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712</v>
      </c>
      <c r="E1010" s="378">
        <f>F1010+G1010+H1010</f>
        <v>0</v>
      </c>
      <c r="F1010" s="1424"/>
      <c r="G1010" s="1425"/>
      <c r="H1010" s="1426"/>
      <c r="I1010" s="1424"/>
      <c r="J1010" s="1425"/>
      <c r="K1010" s="1426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4"/>
      <c r="C1011" s="1794" t="s">
        <v>713</v>
      </c>
      <c r="D1011" s="1795"/>
      <c r="E1011" s="1445"/>
      <c r="F1011" s="1445"/>
      <c r="G1011" s="1445"/>
      <c r="H1011" s="1445"/>
      <c r="I1011" s="1445"/>
      <c r="J1011" s="1445"/>
      <c r="K1011" s="1445"/>
      <c r="L1011" s="1446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94" t="s">
        <v>713</v>
      </c>
      <c r="D1012" s="1795"/>
      <c r="E1012" s="383">
        <f>F1012+G1012+H1012</f>
        <v>0</v>
      </c>
      <c r="F1012" s="1436"/>
      <c r="G1012" s="1437"/>
      <c r="H1012" s="1438"/>
      <c r="I1012" s="1468">
        <v>0</v>
      </c>
      <c r="J1012" s="1469">
        <v>0</v>
      </c>
      <c r="K1012" s="1470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40"/>
      <c r="C1013" s="1441"/>
      <c r="D1013" s="1442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3"/>
      <c r="C1014" s="111"/>
      <c r="D1014" s="1444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3"/>
      <c r="C1015" s="111"/>
      <c r="D1015" s="1444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1"/>
      <c r="C1016" s="394" t="s">
        <v>760</v>
      </c>
      <c r="D1016" s="1439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61023</v>
      </c>
      <c r="F1016" s="397">
        <f t="shared" si="243"/>
        <v>61023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61004</v>
      </c>
      <c r="J1016" s="398">
        <f t="shared" si="243"/>
        <v>0</v>
      </c>
      <c r="K1016" s="399">
        <f t="shared" si="243"/>
        <v>0</v>
      </c>
      <c r="L1016" s="396">
        <f t="shared" si="243"/>
        <v>61004</v>
      </c>
      <c r="M1016" s="12">
        <f>(IF($E1016&lt;&gt;0,$M$2,IF($L1016&lt;&gt;0,$M$2,"")))</f>
        <v>1</v>
      </c>
      <c r="N1016" s="73" t="str">
        <f>LEFT(C897,1)</f>
        <v>3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70"/>
      <c r="C1018" s="1370"/>
      <c r="D1018" s="1371"/>
      <c r="E1018" s="1370"/>
      <c r="F1018" s="1370"/>
      <c r="G1018" s="1370"/>
      <c r="H1018" s="1370"/>
      <c r="I1018" s="1370"/>
      <c r="J1018" s="1370"/>
      <c r="K1018" s="1370"/>
      <c r="L1018" s="1372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3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8"/>
      <c r="D1021" s="1369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809" t="str">
        <f>$B$7</f>
        <v>ОТЧЕТНИ ДАННИ ПО ЕБК ЗА ИЗПЪЛНЕНИЕТО НА БЮДЖЕТА</v>
      </c>
      <c r="C1022" s="1810"/>
      <c r="D1022" s="1810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854</v>
      </c>
      <c r="G1023" s="238"/>
      <c r="H1023" s="1365" t="s">
        <v>1280</v>
      </c>
      <c r="I1023" s="1366"/>
      <c r="J1023" s="1367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9" t="str">
        <f>$B$9</f>
        <v>ОУ "Христо Ботев" - с.Левка</v>
      </c>
      <c r="C1024" s="1780"/>
      <c r="D1024" s="1781"/>
      <c r="E1024" s="115">
        <f>$E$9</f>
        <v>42736</v>
      </c>
      <c r="F1024" s="227">
        <f>$F$9</f>
        <v>43100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42" t="e">
        <f>$B$12</f>
        <v>#N/A</v>
      </c>
      <c r="C1027" s="1843"/>
      <c r="D1027" s="1844"/>
      <c r="E1027" s="411" t="s">
        <v>910</v>
      </c>
      <c r="F1027" s="1363" t="str">
        <f>$F$12</f>
        <v>000892670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4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911</v>
      </c>
      <c r="E1029" s="239">
        <f>$E$15</f>
        <v>0</v>
      </c>
      <c r="F1029" s="415" t="str">
        <f>$F$15</f>
        <v>БЮДЖЕТ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80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731</v>
      </c>
      <c r="E1031" s="1748" t="s">
        <v>2057</v>
      </c>
      <c r="F1031" s="1749"/>
      <c r="G1031" s="1749"/>
      <c r="H1031" s="1750"/>
      <c r="I1031" s="1757" t="s">
        <v>2058</v>
      </c>
      <c r="J1031" s="1758"/>
      <c r="K1031" s="1758"/>
      <c r="L1031" s="1759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732</v>
      </c>
      <c r="E1032" s="1406" t="str">
        <f>$E$20</f>
        <v>Уточнен план                Общо</v>
      </c>
      <c r="F1032" s="1410" t="str">
        <f>$F$20</f>
        <v>държавни дейности</v>
      </c>
      <c r="G1032" s="1411" t="str">
        <f>$G$20</f>
        <v>местни дейности</v>
      </c>
      <c r="H1032" s="1412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69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762</v>
      </c>
      <c r="E1033" s="1462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8"/>
      <c r="C1034" s="1605" t="e">
        <f>VLOOKUP(D1034,OP_LIST2,2,FALSE)</f>
        <v>#N/A</v>
      </c>
      <c r="D1034" s="1465"/>
      <c r="E1034" s="390"/>
      <c r="F1034" s="1448"/>
      <c r="G1034" s="1449"/>
      <c r="H1034" s="1450"/>
      <c r="I1034" s="1448"/>
      <c r="J1034" s="1449"/>
      <c r="K1034" s="1450"/>
      <c r="L1034" s="1447"/>
      <c r="M1034" s="7">
        <f>(IF($E1154&lt;&gt;0,$M$2,IF($L1154&lt;&gt;0,$M$2,"")))</f>
        <v>1</v>
      </c>
    </row>
    <row r="1035" spans="1:13" ht="15.75">
      <c r="A1035" s="23"/>
      <c r="B1035" s="1461"/>
      <c r="C1035" s="1466">
        <f>VLOOKUP(D1036,EBK_DEIN2,2,FALSE)</f>
        <v>7713</v>
      </c>
      <c r="D1035" s="1465" t="s">
        <v>811</v>
      </c>
      <c r="E1035" s="390"/>
      <c r="F1035" s="1451"/>
      <c r="G1035" s="1452"/>
      <c r="H1035" s="1453"/>
      <c r="I1035" s="1451"/>
      <c r="J1035" s="1452"/>
      <c r="K1035" s="1453"/>
      <c r="L1035" s="1447"/>
      <c r="M1035" s="7">
        <f>(IF($E1154&lt;&gt;0,$M$2,IF($L1154&lt;&gt;0,$M$2,"")))</f>
        <v>1</v>
      </c>
    </row>
    <row r="1036" spans="1:13" ht="15.75">
      <c r="A1036" s="23"/>
      <c r="B1036" s="1457"/>
      <c r="C1036" s="1594">
        <f>+C1035</f>
        <v>7713</v>
      </c>
      <c r="D1036" s="1459" t="s">
        <v>501</v>
      </c>
      <c r="E1036" s="390"/>
      <c r="F1036" s="1451"/>
      <c r="G1036" s="1452"/>
      <c r="H1036" s="1453"/>
      <c r="I1036" s="1451"/>
      <c r="J1036" s="1452"/>
      <c r="K1036" s="1453"/>
      <c r="L1036" s="1447"/>
      <c r="M1036" s="7">
        <f>(IF($E1154&lt;&gt;0,$M$2,IF($L1154&lt;&gt;0,$M$2,"")))</f>
        <v>1</v>
      </c>
    </row>
    <row r="1037" spans="1:13" ht="15">
      <c r="A1037" s="23"/>
      <c r="B1037" s="1463"/>
      <c r="C1037" s="1460"/>
      <c r="D1037" s="1464" t="s">
        <v>733</v>
      </c>
      <c r="E1037" s="390"/>
      <c r="F1037" s="1454"/>
      <c r="G1037" s="1455"/>
      <c r="H1037" s="1456"/>
      <c r="I1037" s="1454"/>
      <c r="J1037" s="1455"/>
      <c r="K1037" s="1456"/>
      <c r="L1037" s="1447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7" t="s">
        <v>763</v>
      </c>
      <c r="D1038" s="1778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764</v>
      </c>
      <c r="E1039" s="282">
        <f>F1039+G1039+H1039</f>
        <v>0</v>
      </c>
      <c r="F1039" s="152"/>
      <c r="G1039" s="153"/>
      <c r="H1039" s="1422"/>
      <c r="I1039" s="152"/>
      <c r="J1039" s="153"/>
      <c r="K1039" s="1422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765</v>
      </c>
      <c r="E1040" s="288">
        <f>F1040+G1040+H1040</f>
        <v>0</v>
      </c>
      <c r="F1040" s="173"/>
      <c r="G1040" s="174"/>
      <c r="H1040" s="1428"/>
      <c r="I1040" s="173"/>
      <c r="J1040" s="174"/>
      <c r="K1040" s="1428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73" t="s">
        <v>766</v>
      </c>
      <c r="D1041" s="1774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0</v>
      </c>
      <c r="J1041" s="276">
        <f t="shared" si="246"/>
        <v>0</v>
      </c>
      <c r="K1041" s="277">
        <f t="shared" si="246"/>
        <v>0</v>
      </c>
      <c r="L1041" s="274">
        <f t="shared" si="246"/>
        <v>0</v>
      </c>
      <c r="M1041" s="12">
        <f t="shared" si="245"/>
      </c>
      <c r="N1041" s="13"/>
    </row>
    <row r="1042" spans="1:14" ht="15.75">
      <c r="A1042" s="10"/>
      <c r="B1042" s="292"/>
      <c r="C1042" s="280">
        <v>201</v>
      </c>
      <c r="D1042" s="281" t="s">
        <v>767</v>
      </c>
      <c r="E1042" s="282">
        <f>F1042+G1042+H1042</f>
        <v>0</v>
      </c>
      <c r="F1042" s="152"/>
      <c r="G1042" s="153"/>
      <c r="H1042" s="1422"/>
      <c r="I1042" s="152"/>
      <c r="J1042" s="153"/>
      <c r="K1042" s="1422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768</v>
      </c>
      <c r="E1043" s="296">
        <f>F1043+G1043+H1043</f>
        <v>0</v>
      </c>
      <c r="F1043" s="158"/>
      <c r="G1043" s="159"/>
      <c r="H1043" s="1427"/>
      <c r="I1043" s="158"/>
      <c r="J1043" s="159"/>
      <c r="K1043" s="1427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7"/>
      <c r="I1044" s="158"/>
      <c r="J1044" s="159"/>
      <c r="K1044" s="1427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7"/>
      <c r="I1045" s="158"/>
      <c r="J1045" s="159"/>
      <c r="K1045" s="1427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8"/>
      <c r="I1046" s="173"/>
      <c r="J1046" s="174"/>
      <c r="K1046" s="1428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5" t="s">
        <v>199</v>
      </c>
      <c r="D1047" s="1776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0</v>
      </c>
      <c r="J1047" s="276">
        <f t="shared" si="247"/>
        <v>0</v>
      </c>
      <c r="K1047" s="277">
        <f t="shared" si="247"/>
        <v>0</v>
      </c>
      <c r="L1047" s="274">
        <f t="shared" si="247"/>
        <v>0</v>
      </c>
      <c r="M1047" s="12">
        <f t="shared" si="245"/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2"/>
      <c r="I1048" s="152"/>
      <c r="J1048" s="153"/>
      <c r="K1048" s="1422"/>
      <c r="L1048" s="282">
        <f aca="true" t="shared" si="249" ref="L1048:L1055">I1048+J1048+K1048</f>
        <v>0</v>
      </c>
      <c r="M1048" s="12">
        <f t="shared" si="245"/>
      </c>
      <c r="N1048" s="13"/>
    </row>
    <row r="1049" spans="1:14" ht="15.75">
      <c r="A1049" s="10"/>
      <c r="B1049" s="292"/>
      <c r="C1049" s="305">
        <v>552</v>
      </c>
      <c r="D1049" s="306" t="s">
        <v>930</v>
      </c>
      <c r="E1049" s="296">
        <f t="shared" si="248"/>
        <v>0</v>
      </c>
      <c r="F1049" s="158"/>
      <c r="G1049" s="159"/>
      <c r="H1049" s="1427"/>
      <c r="I1049" s="158"/>
      <c r="J1049" s="159"/>
      <c r="K1049" s="1427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891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7"/>
      <c r="I1051" s="158"/>
      <c r="J1051" s="159"/>
      <c r="K1051" s="1427"/>
      <c r="L1051" s="296">
        <f t="shared" si="249"/>
        <v>0</v>
      </c>
      <c r="M1051" s="12">
        <f t="shared" si="245"/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7"/>
      <c r="I1052" s="158"/>
      <c r="J1052" s="159"/>
      <c r="K1052" s="1427"/>
      <c r="L1052" s="296">
        <f t="shared" si="249"/>
        <v>0</v>
      </c>
      <c r="M1052" s="12">
        <f t="shared" si="245"/>
      </c>
      <c r="N1052" s="13"/>
    </row>
    <row r="1053" spans="1:14" ht="30">
      <c r="A1053" s="10"/>
      <c r="B1053" s="292"/>
      <c r="C1053" s="305">
        <v>588</v>
      </c>
      <c r="D1053" s="306" t="s">
        <v>893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8"/>
      <c r="I1054" s="173"/>
      <c r="J1054" s="174"/>
      <c r="K1054" s="1428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86" t="s">
        <v>204</v>
      </c>
      <c r="D1055" s="1787"/>
      <c r="E1055" s="311">
        <f t="shared" si="248"/>
        <v>0</v>
      </c>
      <c r="F1055" s="1429"/>
      <c r="G1055" s="1430"/>
      <c r="H1055" s="1431"/>
      <c r="I1055" s="1429"/>
      <c r="J1055" s="1430"/>
      <c r="K1055" s="1431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73" t="s">
        <v>205</v>
      </c>
      <c r="D1056" s="1774"/>
      <c r="E1056" s="311">
        <f aca="true" t="shared" si="250" ref="E1056:L1056">SUM(E1057:E1073)</f>
        <v>844</v>
      </c>
      <c r="F1056" s="275">
        <f t="shared" si="250"/>
        <v>844</v>
      </c>
      <c r="G1056" s="276">
        <f t="shared" si="250"/>
        <v>0</v>
      </c>
      <c r="H1056" s="277">
        <f>SUM(H1057:H1073)</f>
        <v>0</v>
      </c>
      <c r="I1056" s="275">
        <f t="shared" si="250"/>
        <v>844</v>
      </c>
      <c r="J1056" s="276">
        <f t="shared" si="250"/>
        <v>0</v>
      </c>
      <c r="K1056" s="277">
        <f t="shared" si="250"/>
        <v>0</v>
      </c>
      <c r="L1056" s="311">
        <f t="shared" si="250"/>
        <v>844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2"/>
      <c r="I1057" s="152"/>
      <c r="J1057" s="153"/>
      <c r="K1057" s="1422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7"/>
      <c r="I1058" s="158"/>
      <c r="J1058" s="159"/>
      <c r="K1058" s="1427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7"/>
      <c r="I1059" s="158"/>
      <c r="J1059" s="159"/>
      <c r="K1059" s="1427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7"/>
      <c r="I1060" s="158"/>
      <c r="J1060" s="159"/>
      <c r="K1060" s="1427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451</v>
      </c>
      <c r="F1061" s="158">
        <v>451</v>
      </c>
      <c r="G1061" s="159"/>
      <c r="H1061" s="1427"/>
      <c r="I1061" s="158">
        <v>451</v>
      </c>
      <c r="J1061" s="159"/>
      <c r="K1061" s="1427"/>
      <c r="L1061" s="296">
        <f t="shared" si="252"/>
        <v>451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3"/>
      <c r="I1062" s="164"/>
      <c r="J1062" s="165"/>
      <c r="K1062" s="1423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393</v>
      </c>
      <c r="F1063" s="455">
        <v>393</v>
      </c>
      <c r="G1063" s="456"/>
      <c r="H1063" s="1435"/>
      <c r="I1063" s="455">
        <v>393</v>
      </c>
      <c r="J1063" s="456"/>
      <c r="K1063" s="1435"/>
      <c r="L1063" s="321">
        <f t="shared" si="252"/>
        <v>393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2"/>
      <c r="I1064" s="450"/>
      <c r="J1064" s="451"/>
      <c r="K1064" s="1432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5"/>
      <c r="I1065" s="455"/>
      <c r="J1065" s="456"/>
      <c r="K1065" s="1435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7"/>
      <c r="I1066" s="158"/>
      <c r="J1066" s="159"/>
      <c r="K1066" s="1427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894</v>
      </c>
      <c r="E1067" s="327">
        <f t="shared" si="251"/>
        <v>0</v>
      </c>
      <c r="F1067" s="450"/>
      <c r="G1067" s="451"/>
      <c r="H1067" s="1432"/>
      <c r="I1067" s="450"/>
      <c r="J1067" s="451"/>
      <c r="K1067" s="1432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5"/>
      <c r="I1068" s="455"/>
      <c r="J1068" s="456"/>
      <c r="K1068" s="1435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820</v>
      </c>
      <c r="E1069" s="327">
        <f t="shared" si="251"/>
        <v>0</v>
      </c>
      <c r="F1069" s="450"/>
      <c r="G1069" s="451"/>
      <c r="H1069" s="1432"/>
      <c r="I1069" s="450"/>
      <c r="J1069" s="451"/>
      <c r="K1069" s="1432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2"/>
      <c r="G1070" s="603"/>
      <c r="H1070" s="1434"/>
      <c r="I1070" s="602"/>
      <c r="J1070" s="603"/>
      <c r="K1070" s="1434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931</v>
      </c>
      <c r="E1071" s="321">
        <f t="shared" si="251"/>
        <v>0</v>
      </c>
      <c r="F1071" s="455"/>
      <c r="G1071" s="456"/>
      <c r="H1071" s="1435"/>
      <c r="I1071" s="455"/>
      <c r="J1071" s="456"/>
      <c r="K1071" s="1435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7"/>
      <c r="I1072" s="158"/>
      <c r="J1072" s="159"/>
      <c r="K1072" s="1427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8"/>
      <c r="I1073" s="173"/>
      <c r="J1073" s="174"/>
      <c r="K1073" s="1428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84" t="s">
        <v>279</v>
      </c>
      <c r="D1074" s="1785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932</v>
      </c>
      <c r="E1075" s="282">
        <f>F1075+G1075+H1075</f>
        <v>0</v>
      </c>
      <c r="F1075" s="152"/>
      <c r="G1075" s="153"/>
      <c r="H1075" s="1422"/>
      <c r="I1075" s="152"/>
      <c r="J1075" s="153"/>
      <c r="K1075" s="1422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933</v>
      </c>
      <c r="E1076" s="296">
        <f>F1076+G1076+H1076</f>
        <v>0</v>
      </c>
      <c r="F1076" s="158"/>
      <c r="G1076" s="159"/>
      <c r="H1076" s="1427"/>
      <c r="I1076" s="158"/>
      <c r="J1076" s="159"/>
      <c r="K1076" s="1427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934</v>
      </c>
      <c r="E1077" s="288">
        <f>F1077+G1077+H1077</f>
        <v>0</v>
      </c>
      <c r="F1077" s="173"/>
      <c r="G1077" s="174"/>
      <c r="H1077" s="1428"/>
      <c r="I1077" s="173"/>
      <c r="J1077" s="174"/>
      <c r="K1077" s="1428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84" t="s">
        <v>741</v>
      </c>
      <c r="D1078" s="1785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2"/>
      <c r="I1079" s="152"/>
      <c r="J1079" s="153"/>
      <c r="K1079" s="1422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7"/>
      <c r="I1080" s="158"/>
      <c r="J1080" s="159"/>
      <c r="K1080" s="1427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8"/>
      <c r="I1083" s="173"/>
      <c r="J1083" s="174"/>
      <c r="K1083" s="1428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84" t="s">
        <v>224</v>
      </c>
      <c r="D1084" s="1785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2"/>
      <c r="I1085" s="152"/>
      <c r="J1085" s="153"/>
      <c r="K1085" s="1422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8"/>
      <c r="I1086" s="173"/>
      <c r="J1086" s="174"/>
      <c r="K1086" s="1428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84" t="s">
        <v>226</v>
      </c>
      <c r="D1087" s="1785"/>
      <c r="E1087" s="311">
        <f t="shared" si="256"/>
        <v>0</v>
      </c>
      <c r="F1087" s="1429"/>
      <c r="G1087" s="1430"/>
      <c r="H1087" s="1431"/>
      <c r="I1087" s="1429"/>
      <c r="J1087" s="1430"/>
      <c r="K1087" s="1431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90" t="s">
        <v>227</v>
      </c>
      <c r="D1088" s="1791"/>
      <c r="E1088" s="311">
        <f t="shared" si="256"/>
        <v>0</v>
      </c>
      <c r="F1088" s="1429"/>
      <c r="G1088" s="1430"/>
      <c r="H1088" s="1431"/>
      <c r="I1088" s="1429"/>
      <c r="J1088" s="1430"/>
      <c r="K1088" s="1431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90" t="s">
        <v>228</v>
      </c>
      <c r="D1089" s="1791"/>
      <c r="E1089" s="311">
        <f t="shared" si="256"/>
        <v>0</v>
      </c>
      <c r="F1089" s="1429"/>
      <c r="G1089" s="1430"/>
      <c r="H1089" s="1431"/>
      <c r="I1089" s="1429"/>
      <c r="J1089" s="1430"/>
      <c r="K1089" s="1431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90" t="s">
        <v>1690</v>
      </c>
      <c r="D1090" s="1791"/>
      <c r="E1090" s="311">
        <f t="shared" si="256"/>
        <v>0</v>
      </c>
      <c r="F1090" s="1429"/>
      <c r="G1090" s="1430"/>
      <c r="H1090" s="1431"/>
      <c r="I1090" s="1429"/>
      <c r="J1090" s="1430"/>
      <c r="K1090" s="1431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84" t="s">
        <v>229</v>
      </c>
      <c r="D1091" s="1785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2024</v>
      </c>
      <c r="E1092" s="282">
        <f>F1092+G1092+H1092</f>
        <v>0</v>
      </c>
      <c r="F1092" s="152"/>
      <c r="G1092" s="153"/>
      <c r="H1092" s="1422"/>
      <c r="I1092" s="152"/>
      <c r="J1092" s="153"/>
      <c r="K1092" s="1422"/>
      <c r="L1092" s="282">
        <f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aca="true" t="shared" si="259" ref="E1093:E1099">F1093+G1093+H1093</f>
        <v>0</v>
      </c>
      <c r="F1093" s="152"/>
      <c r="G1093" s="153"/>
      <c r="H1093" s="1422"/>
      <c r="I1093" s="152"/>
      <c r="J1093" s="153"/>
      <c r="K1093" s="1422"/>
      <c r="L1093" s="282">
        <f aca="true" t="shared" si="260" ref="L1093:L1099">I1093+J1093+K1093</f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2"/>
      <c r="I1094" s="450"/>
      <c r="J1094" s="451"/>
      <c r="K1094" s="1432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8"/>
      <c r="G1095" s="639"/>
      <c r="H1095" s="1433"/>
      <c r="I1095" s="638"/>
      <c r="J1095" s="639"/>
      <c r="K1095" s="1433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2"/>
      <c r="G1096" s="603"/>
      <c r="H1096" s="1434"/>
      <c r="I1096" s="602"/>
      <c r="J1096" s="603"/>
      <c r="K1096" s="1434"/>
      <c r="L1096" s="336">
        <f t="shared" si="260"/>
        <v>0</v>
      </c>
      <c r="M1096" s="12">
        <f t="shared" si="245"/>
      </c>
      <c r="N1096" s="13"/>
    </row>
    <row r="1097" spans="1:14" ht="15.75">
      <c r="A1097" s="23">
        <v>235</v>
      </c>
      <c r="B1097" s="293"/>
      <c r="C1097" s="319">
        <v>2990</v>
      </c>
      <c r="D1097" s="357" t="s">
        <v>2056</v>
      </c>
      <c r="E1097" s="321">
        <f>F1097+G1097+H1097</f>
        <v>0</v>
      </c>
      <c r="F1097" s="455"/>
      <c r="G1097" s="456"/>
      <c r="H1097" s="1435"/>
      <c r="I1097" s="455"/>
      <c r="J1097" s="456"/>
      <c r="K1097" s="1435"/>
      <c r="L1097" s="321">
        <f>I1097+J1097+K1097</f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5"/>
      <c r="I1098" s="455"/>
      <c r="J1098" s="456"/>
      <c r="K1098" s="1435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8"/>
      <c r="I1099" s="173"/>
      <c r="J1099" s="174"/>
      <c r="K1099" s="1428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0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734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1687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84" t="s">
        <v>241</v>
      </c>
      <c r="D1107" s="1785"/>
      <c r="E1107" s="311">
        <f t="shared" si="262"/>
        <v>0</v>
      </c>
      <c r="F1107" s="1478">
        <v>0</v>
      </c>
      <c r="G1107" s="1479">
        <v>0</v>
      </c>
      <c r="H1107" s="1480">
        <v>0</v>
      </c>
      <c r="I1107" s="1478">
        <v>0</v>
      </c>
      <c r="J1107" s="1479">
        <v>0</v>
      </c>
      <c r="K1107" s="1480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84" t="s">
        <v>242</v>
      </c>
      <c r="D1108" s="1785"/>
      <c r="E1108" s="311">
        <f t="shared" si="262"/>
        <v>0</v>
      </c>
      <c r="F1108" s="1429"/>
      <c r="G1108" s="1430"/>
      <c r="H1108" s="1431"/>
      <c r="I1108" s="1429"/>
      <c r="J1108" s="1430"/>
      <c r="K1108" s="1431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84" t="s">
        <v>243</v>
      </c>
      <c r="D1109" s="1785"/>
      <c r="E1109" s="311">
        <f t="shared" si="262"/>
        <v>0</v>
      </c>
      <c r="F1109" s="1429"/>
      <c r="G1109" s="1430"/>
      <c r="H1109" s="1431"/>
      <c r="I1109" s="1429"/>
      <c r="J1109" s="1430"/>
      <c r="K1109" s="1431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84" t="s">
        <v>244</v>
      </c>
      <c r="D1110" s="1785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2"/>
      <c r="I1111" s="152"/>
      <c r="J1111" s="153"/>
      <c r="K1111" s="1422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7"/>
      <c r="I1112" s="158"/>
      <c r="J1112" s="159"/>
      <c r="K1112" s="1427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7"/>
      <c r="I1113" s="158"/>
      <c r="J1113" s="159"/>
      <c r="K1113" s="1427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7"/>
      <c r="I1114" s="158"/>
      <c r="J1114" s="159"/>
      <c r="K1114" s="1427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7"/>
      <c r="I1115" s="158"/>
      <c r="J1115" s="159"/>
      <c r="K1115" s="1427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8"/>
      <c r="I1116" s="173"/>
      <c r="J1116" s="174"/>
      <c r="K1116" s="1428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84" t="s">
        <v>1691</v>
      </c>
      <c r="D1117" s="1785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2"/>
      <c r="I1118" s="152"/>
      <c r="J1118" s="153"/>
      <c r="K1118" s="1422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7"/>
      <c r="I1119" s="158"/>
      <c r="J1119" s="159"/>
      <c r="K1119" s="1427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8"/>
      <c r="I1120" s="173"/>
      <c r="J1120" s="174"/>
      <c r="K1120" s="1428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84" t="s">
        <v>1688</v>
      </c>
      <c r="D1121" s="1785"/>
      <c r="E1121" s="311">
        <f t="shared" si="269"/>
        <v>0</v>
      </c>
      <c r="F1121" s="1429"/>
      <c r="G1121" s="1430"/>
      <c r="H1121" s="1431"/>
      <c r="I1121" s="1429"/>
      <c r="J1121" s="1430"/>
      <c r="K1121" s="1431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84" t="s">
        <v>1689</v>
      </c>
      <c r="D1122" s="1785"/>
      <c r="E1122" s="311">
        <f t="shared" si="269"/>
        <v>0</v>
      </c>
      <c r="F1122" s="1429"/>
      <c r="G1122" s="1430"/>
      <c r="H1122" s="1431"/>
      <c r="I1122" s="1429"/>
      <c r="J1122" s="1430"/>
      <c r="K1122" s="1431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90" t="s">
        <v>254</v>
      </c>
      <c r="D1123" s="1791"/>
      <c r="E1123" s="311">
        <f t="shared" si="269"/>
        <v>0</v>
      </c>
      <c r="F1123" s="1429"/>
      <c r="G1123" s="1430"/>
      <c r="H1123" s="1431"/>
      <c r="I1123" s="1429"/>
      <c r="J1123" s="1430"/>
      <c r="K1123" s="1431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84" t="s">
        <v>280</v>
      </c>
      <c r="D1124" s="1785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2"/>
      <c r="I1125" s="152"/>
      <c r="J1125" s="153"/>
      <c r="K1125" s="1422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8"/>
      <c r="I1126" s="173"/>
      <c r="J1126" s="174"/>
      <c r="K1126" s="1428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88" t="s">
        <v>255</v>
      </c>
      <c r="D1127" s="1789"/>
      <c r="E1127" s="311">
        <f>F1127+G1127+H1127</f>
        <v>0</v>
      </c>
      <c r="F1127" s="1429"/>
      <c r="G1127" s="1430"/>
      <c r="H1127" s="1431"/>
      <c r="I1127" s="1429"/>
      <c r="J1127" s="1430"/>
      <c r="K1127" s="1431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88" t="s">
        <v>256</v>
      </c>
      <c r="D1128" s="1789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2"/>
      <c r="I1129" s="152"/>
      <c r="J1129" s="153"/>
      <c r="K1129" s="1422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7"/>
      <c r="I1130" s="158"/>
      <c r="J1130" s="159"/>
      <c r="K1130" s="1427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7"/>
      <c r="I1131" s="158"/>
      <c r="J1131" s="159"/>
      <c r="K1131" s="1427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7"/>
      <c r="I1132" s="158"/>
      <c r="J1132" s="159"/>
      <c r="K1132" s="1427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7"/>
      <c r="I1133" s="158"/>
      <c r="J1133" s="159"/>
      <c r="K1133" s="1427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7"/>
      <c r="I1134" s="158"/>
      <c r="J1134" s="159"/>
      <c r="K1134" s="1427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8"/>
      <c r="I1135" s="173"/>
      <c r="J1135" s="174"/>
      <c r="K1135" s="1428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88" t="s">
        <v>642</v>
      </c>
      <c r="D1136" s="1789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2"/>
      <c r="I1137" s="152"/>
      <c r="J1137" s="153"/>
      <c r="K1137" s="1422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8"/>
      <c r="I1138" s="173"/>
      <c r="J1138" s="174"/>
      <c r="K1138" s="1428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88" t="s">
        <v>704</v>
      </c>
      <c r="D1139" s="1789"/>
      <c r="E1139" s="311">
        <f>F1139+G1139+H1139</f>
        <v>0</v>
      </c>
      <c r="F1139" s="1429"/>
      <c r="G1139" s="1430"/>
      <c r="H1139" s="1431"/>
      <c r="I1139" s="1429"/>
      <c r="J1139" s="1430"/>
      <c r="K1139" s="1431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84" t="s">
        <v>705</v>
      </c>
      <c r="D1140" s="1785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706</v>
      </c>
      <c r="E1141" s="282">
        <f>F1141+G1141+H1141</f>
        <v>0</v>
      </c>
      <c r="F1141" s="152"/>
      <c r="G1141" s="153"/>
      <c r="H1141" s="1422"/>
      <c r="I1141" s="152"/>
      <c r="J1141" s="153"/>
      <c r="K1141" s="1422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707</v>
      </c>
      <c r="E1142" s="296">
        <f>F1142+G1142+H1142</f>
        <v>0</v>
      </c>
      <c r="F1142" s="158"/>
      <c r="G1142" s="159"/>
      <c r="H1142" s="1427"/>
      <c r="I1142" s="158"/>
      <c r="J1142" s="159"/>
      <c r="K1142" s="1427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708</v>
      </c>
      <c r="E1143" s="296">
        <f>F1143+G1143+H1143</f>
        <v>0</v>
      </c>
      <c r="F1143" s="158"/>
      <c r="G1143" s="159"/>
      <c r="H1143" s="1427"/>
      <c r="I1143" s="158"/>
      <c r="J1143" s="159"/>
      <c r="K1143" s="1427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709</v>
      </c>
      <c r="E1144" s="288">
        <f>F1144+G1144+H1144</f>
        <v>0</v>
      </c>
      <c r="F1144" s="173"/>
      <c r="G1144" s="174"/>
      <c r="H1144" s="1428"/>
      <c r="I1144" s="173"/>
      <c r="J1144" s="174"/>
      <c r="K1144" s="1428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92" t="s">
        <v>935</v>
      </c>
      <c r="D1145" s="1793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710</v>
      </c>
      <c r="E1146" s="282">
        <f>F1146+G1146+H1146</f>
        <v>0</v>
      </c>
      <c r="F1146" s="152"/>
      <c r="G1146" s="153"/>
      <c r="H1146" s="1422"/>
      <c r="I1146" s="152"/>
      <c r="J1146" s="153"/>
      <c r="K1146" s="1422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711</v>
      </c>
      <c r="E1147" s="315">
        <f>F1147+G1147+H1147</f>
        <v>0</v>
      </c>
      <c r="F1147" s="164"/>
      <c r="G1147" s="165"/>
      <c r="H1147" s="1423"/>
      <c r="I1147" s="164"/>
      <c r="J1147" s="165"/>
      <c r="K1147" s="1423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712</v>
      </c>
      <c r="E1148" s="378">
        <f>F1148+G1148+H1148</f>
        <v>0</v>
      </c>
      <c r="F1148" s="1424"/>
      <c r="G1148" s="1425"/>
      <c r="H1148" s="1426"/>
      <c r="I1148" s="1424"/>
      <c r="J1148" s="1425"/>
      <c r="K1148" s="1426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4"/>
      <c r="C1149" s="1794" t="s">
        <v>713</v>
      </c>
      <c r="D1149" s="1795"/>
      <c r="E1149" s="1445"/>
      <c r="F1149" s="1445"/>
      <c r="G1149" s="1445"/>
      <c r="H1149" s="1445"/>
      <c r="I1149" s="1445"/>
      <c r="J1149" s="1445"/>
      <c r="K1149" s="1445"/>
      <c r="L1149" s="1446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94" t="s">
        <v>713</v>
      </c>
      <c r="D1150" s="1795"/>
      <c r="E1150" s="383">
        <f>F1150+G1150+H1150</f>
        <v>0</v>
      </c>
      <c r="F1150" s="1436"/>
      <c r="G1150" s="1437"/>
      <c r="H1150" s="1438"/>
      <c r="I1150" s="1468">
        <v>0</v>
      </c>
      <c r="J1150" s="1469">
        <v>0</v>
      </c>
      <c r="K1150" s="1470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40"/>
      <c r="C1151" s="1441"/>
      <c r="D1151" s="1442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3"/>
      <c r="C1152" s="111"/>
      <c r="D1152" s="1444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3"/>
      <c r="C1153" s="111"/>
      <c r="D1153" s="1444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1"/>
      <c r="C1154" s="394" t="s">
        <v>760</v>
      </c>
      <c r="D1154" s="1439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844</v>
      </c>
      <c r="F1154" s="397">
        <f t="shared" si="278"/>
        <v>844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844</v>
      </c>
      <c r="J1154" s="398">
        <f t="shared" si="278"/>
        <v>0</v>
      </c>
      <c r="K1154" s="399">
        <f t="shared" si="278"/>
        <v>0</v>
      </c>
      <c r="L1154" s="396">
        <f t="shared" si="278"/>
        <v>844</v>
      </c>
      <c r="M1154" s="12">
        <f>(IF($E1154&lt;&gt;0,$M$2,IF($L1154&lt;&gt;0,$M$2,"")))</f>
        <v>1</v>
      </c>
      <c r="N1154" s="73" t="str">
        <f>LEFT(C1035,1)</f>
        <v>7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70"/>
      <c r="C1156" s="1370"/>
      <c r="D1156" s="1371"/>
      <c r="E1156" s="1370"/>
      <c r="F1156" s="1370"/>
      <c r="G1156" s="1370"/>
      <c r="H1156" s="1370"/>
      <c r="I1156" s="1370"/>
      <c r="J1156" s="1370"/>
      <c r="K1156" s="1370"/>
      <c r="L1156" s="1372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51" dxfId="169" operator="notEqual" stopIfTrue="1">
      <formula>0</formula>
    </cfRule>
  </conditionalFormatting>
  <conditionalFormatting sqref="D594">
    <cfRule type="cellIs" priority="150" dxfId="169" operator="notEqual" stopIfTrue="1">
      <formula>0</formula>
    </cfRule>
  </conditionalFormatting>
  <conditionalFormatting sqref="E15">
    <cfRule type="cellIs" priority="144" dxfId="175" operator="equal" stopIfTrue="1">
      <formula>98</formula>
    </cfRule>
    <cfRule type="cellIs" priority="146" dxfId="176" operator="equal" stopIfTrue="1">
      <formula>96</formula>
    </cfRule>
    <cfRule type="cellIs" priority="147" dxfId="177" operator="equal" stopIfTrue="1">
      <formula>42</formula>
    </cfRule>
    <cfRule type="cellIs" priority="148" dxfId="178" operator="equal" stopIfTrue="1">
      <formula>97</formula>
    </cfRule>
    <cfRule type="cellIs" priority="149" dxfId="179" operator="equal" stopIfTrue="1">
      <formula>33</formula>
    </cfRule>
  </conditionalFormatting>
  <conditionalFormatting sqref="F15">
    <cfRule type="cellIs" priority="140" dxfId="179" operator="equal" stopIfTrue="1">
      <formula>"ЧУЖДИ СРЕДСТВА"</formula>
    </cfRule>
    <cfRule type="cellIs" priority="141" dxfId="178" operator="equal" stopIfTrue="1">
      <formula>"СЕС - ДМП"</formula>
    </cfRule>
    <cfRule type="cellIs" priority="142" dxfId="177" operator="equal" stopIfTrue="1">
      <formula>"СЕС - РА"</formula>
    </cfRule>
    <cfRule type="cellIs" priority="143" dxfId="176" operator="equal" stopIfTrue="1">
      <formula>"СЕС - ДЕС"</formula>
    </cfRule>
    <cfRule type="cellIs" priority="145" dxfId="175" operator="equal" stopIfTrue="1">
      <formula>"СЕС - КСФ"</formula>
    </cfRule>
  </conditionalFormatting>
  <conditionalFormatting sqref="F178">
    <cfRule type="cellIs" priority="128" dxfId="185" operator="equal" stopIfTrue="1">
      <formula>0</formula>
    </cfRule>
  </conditionalFormatting>
  <conditionalFormatting sqref="E180">
    <cfRule type="cellIs" priority="123" dxfId="175" operator="equal" stopIfTrue="1">
      <formula>98</formula>
    </cfRule>
    <cfRule type="cellIs" priority="124" dxfId="176" operator="equal" stopIfTrue="1">
      <formula>96</formula>
    </cfRule>
    <cfRule type="cellIs" priority="125" dxfId="177" operator="equal" stopIfTrue="1">
      <formula>42</formula>
    </cfRule>
    <cfRule type="cellIs" priority="126" dxfId="178" operator="equal" stopIfTrue="1">
      <formula>97</formula>
    </cfRule>
    <cfRule type="cellIs" priority="127" dxfId="179" operator="equal" stopIfTrue="1">
      <formula>33</formula>
    </cfRule>
  </conditionalFormatting>
  <conditionalFormatting sqref="F180">
    <cfRule type="cellIs" priority="118" dxfId="179" operator="equal" stopIfTrue="1">
      <formula>"ЧУЖДИ СРЕДСТВА"</formula>
    </cfRule>
    <cfRule type="cellIs" priority="119" dxfId="178" operator="equal" stopIfTrue="1">
      <formula>"СЕС - ДМП"</formula>
    </cfRule>
    <cfRule type="cellIs" priority="120" dxfId="177" operator="equal" stopIfTrue="1">
      <formula>"СЕС - РА"</formula>
    </cfRule>
    <cfRule type="cellIs" priority="121" dxfId="176" operator="equal" stopIfTrue="1">
      <formula>"СЕС - ДЕС"</formula>
    </cfRule>
    <cfRule type="cellIs" priority="122" dxfId="175" operator="equal" stopIfTrue="1">
      <formula>"СЕС - КСФ"</formula>
    </cfRule>
  </conditionalFormatting>
  <conditionalFormatting sqref="F349">
    <cfRule type="cellIs" priority="117" dxfId="185" operator="equal" stopIfTrue="1">
      <formula>0</formula>
    </cfRule>
  </conditionalFormatting>
  <conditionalFormatting sqref="E351">
    <cfRule type="cellIs" priority="112" dxfId="175" operator="equal" stopIfTrue="1">
      <formula>98</formula>
    </cfRule>
    <cfRule type="cellIs" priority="113" dxfId="176" operator="equal" stopIfTrue="1">
      <formula>96</formula>
    </cfRule>
    <cfRule type="cellIs" priority="114" dxfId="177" operator="equal" stopIfTrue="1">
      <formula>42</formula>
    </cfRule>
    <cfRule type="cellIs" priority="115" dxfId="178" operator="equal" stopIfTrue="1">
      <formula>97</formula>
    </cfRule>
    <cfRule type="cellIs" priority="116" dxfId="179" operator="equal" stopIfTrue="1">
      <formula>33</formula>
    </cfRule>
  </conditionalFormatting>
  <conditionalFormatting sqref="F351">
    <cfRule type="cellIs" priority="107" dxfId="179" operator="equal" stopIfTrue="1">
      <formula>"ЧУЖДИ СРЕДСТВА"</formula>
    </cfRule>
    <cfRule type="cellIs" priority="108" dxfId="178" operator="equal" stopIfTrue="1">
      <formula>"СЕС - ДМП"</formula>
    </cfRule>
    <cfRule type="cellIs" priority="109" dxfId="177" operator="equal" stopIfTrue="1">
      <formula>"СЕС - РА"</formula>
    </cfRule>
    <cfRule type="cellIs" priority="110" dxfId="176" operator="equal" stopIfTrue="1">
      <formula>"СЕС - ДЕС"</formula>
    </cfRule>
    <cfRule type="cellIs" priority="111" dxfId="175" operator="equal" stopIfTrue="1">
      <formula>"СЕС - КСФ"</formula>
    </cfRule>
  </conditionalFormatting>
  <conditionalFormatting sqref="F434">
    <cfRule type="cellIs" priority="106" dxfId="185" operator="equal" stopIfTrue="1">
      <formula>0</formula>
    </cfRule>
  </conditionalFormatting>
  <conditionalFormatting sqref="E436">
    <cfRule type="cellIs" priority="101" dxfId="175" operator="equal" stopIfTrue="1">
      <formula>98</formula>
    </cfRule>
    <cfRule type="cellIs" priority="102" dxfId="176" operator="equal" stopIfTrue="1">
      <formula>96</formula>
    </cfRule>
    <cfRule type="cellIs" priority="103" dxfId="177" operator="equal" stopIfTrue="1">
      <formula>42</formula>
    </cfRule>
    <cfRule type="cellIs" priority="104" dxfId="178" operator="equal" stopIfTrue="1">
      <formula>97</formula>
    </cfRule>
    <cfRule type="cellIs" priority="105" dxfId="179" operator="equal" stopIfTrue="1">
      <formula>33</formula>
    </cfRule>
  </conditionalFormatting>
  <conditionalFormatting sqref="F436">
    <cfRule type="cellIs" priority="96" dxfId="179" operator="equal" stopIfTrue="1">
      <formula>"ЧУЖДИ СРЕДСТВА"</formula>
    </cfRule>
    <cfRule type="cellIs" priority="97" dxfId="178" operator="equal" stopIfTrue="1">
      <formula>"СЕС - ДМП"</formula>
    </cfRule>
    <cfRule type="cellIs" priority="98" dxfId="177" operator="equal" stopIfTrue="1">
      <formula>"СЕС - РА"</formula>
    </cfRule>
    <cfRule type="cellIs" priority="99" dxfId="176" operator="equal" stopIfTrue="1">
      <formula>"СЕС - ДЕС"</formula>
    </cfRule>
    <cfRule type="cellIs" priority="100" dxfId="175" operator="equal" stopIfTrue="1">
      <formula>"СЕС - КСФ"</formula>
    </cfRule>
  </conditionalFormatting>
  <conditionalFormatting sqref="E443">
    <cfRule type="cellIs" priority="95" dxfId="186" operator="notEqual" stopIfTrue="1">
      <formula>0</formula>
    </cfRule>
  </conditionalFormatting>
  <conditionalFormatting sqref="F443">
    <cfRule type="cellIs" priority="94" dxfId="186" operator="notEqual" stopIfTrue="1">
      <formula>0</formula>
    </cfRule>
  </conditionalFormatting>
  <conditionalFormatting sqref="G443">
    <cfRule type="cellIs" priority="93" dxfId="186" operator="notEqual" stopIfTrue="1">
      <formula>0</formula>
    </cfRule>
  </conditionalFormatting>
  <conditionalFormatting sqref="H443">
    <cfRule type="cellIs" priority="92" dxfId="186" operator="notEqual" stopIfTrue="1">
      <formula>0</formula>
    </cfRule>
  </conditionalFormatting>
  <conditionalFormatting sqref="I443">
    <cfRule type="cellIs" priority="91" dxfId="186" operator="notEqual" stopIfTrue="1">
      <formula>0</formula>
    </cfRule>
  </conditionalFormatting>
  <conditionalFormatting sqref="J443">
    <cfRule type="cellIs" priority="90" dxfId="186" operator="notEqual" stopIfTrue="1">
      <formula>0</formula>
    </cfRule>
  </conditionalFormatting>
  <conditionalFormatting sqref="K443">
    <cfRule type="cellIs" priority="89" dxfId="186" operator="notEqual" stopIfTrue="1">
      <formula>0</formula>
    </cfRule>
  </conditionalFormatting>
  <conditionalFormatting sqref="L443">
    <cfRule type="cellIs" priority="88" dxfId="186" operator="notEqual" stopIfTrue="1">
      <formula>0</formula>
    </cfRule>
  </conditionalFormatting>
  <conditionalFormatting sqref="E594">
    <cfRule type="cellIs" priority="87" dxfId="186" operator="notEqual" stopIfTrue="1">
      <formula>0</formula>
    </cfRule>
  </conditionalFormatting>
  <conditionalFormatting sqref="F594:G594">
    <cfRule type="cellIs" priority="86" dxfId="186" operator="notEqual" stopIfTrue="1">
      <formula>0</formula>
    </cfRule>
  </conditionalFormatting>
  <conditionalFormatting sqref="H594">
    <cfRule type="cellIs" priority="85" dxfId="186" operator="notEqual" stopIfTrue="1">
      <formula>0</formula>
    </cfRule>
  </conditionalFormatting>
  <conditionalFormatting sqref="I594">
    <cfRule type="cellIs" priority="84" dxfId="186" operator="notEqual" stopIfTrue="1">
      <formula>0</formula>
    </cfRule>
  </conditionalFormatting>
  <conditionalFormatting sqref="J594:K594">
    <cfRule type="cellIs" priority="83" dxfId="186" operator="notEqual" stopIfTrue="1">
      <formula>0</formula>
    </cfRule>
  </conditionalFormatting>
  <conditionalFormatting sqref="L594">
    <cfRule type="cellIs" priority="82" dxfId="186" operator="notEqual" stopIfTrue="1">
      <formula>0</formula>
    </cfRule>
  </conditionalFormatting>
  <conditionalFormatting sqref="F450">
    <cfRule type="cellIs" priority="80" dxfId="185" operator="equal" stopIfTrue="1">
      <formula>0</formula>
    </cfRule>
  </conditionalFormatting>
  <conditionalFormatting sqref="E452">
    <cfRule type="cellIs" priority="75" dxfId="175" operator="equal" stopIfTrue="1">
      <formula>98</formula>
    </cfRule>
    <cfRule type="cellIs" priority="76" dxfId="176" operator="equal" stopIfTrue="1">
      <formula>96</formula>
    </cfRule>
    <cfRule type="cellIs" priority="77" dxfId="177" operator="equal" stopIfTrue="1">
      <formula>42</formula>
    </cfRule>
    <cfRule type="cellIs" priority="78" dxfId="178" operator="equal" stopIfTrue="1">
      <formula>97</formula>
    </cfRule>
    <cfRule type="cellIs" priority="79" dxfId="179" operator="equal" stopIfTrue="1">
      <formula>33</formula>
    </cfRule>
  </conditionalFormatting>
  <conditionalFormatting sqref="F452">
    <cfRule type="cellIs" priority="70" dxfId="179" operator="equal" stopIfTrue="1">
      <formula>"ЧУЖДИ СРЕДСТВА"</formula>
    </cfRule>
    <cfRule type="cellIs" priority="71" dxfId="178" operator="equal" stopIfTrue="1">
      <formula>"СЕС - ДМП"</formula>
    </cfRule>
    <cfRule type="cellIs" priority="72" dxfId="177" operator="equal" stopIfTrue="1">
      <formula>"СЕС - РА"</formula>
    </cfRule>
    <cfRule type="cellIs" priority="73" dxfId="176" operator="equal" stopIfTrue="1">
      <formula>"СЕС - ДЕС"</formula>
    </cfRule>
    <cfRule type="cellIs" priority="74" dxfId="175" operator="equal" stopIfTrue="1">
      <formula>"СЕС - КСФ"</formula>
    </cfRule>
  </conditionalFormatting>
  <conditionalFormatting sqref="I9:J9">
    <cfRule type="cellIs" priority="65" dxfId="180" operator="between" stopIfTrue="1">
      <formula>1000000000000</formula>
      <formula>9999999999999990</formula>
    </cfRule>
    <cfRule type="cellIs" priority="66" dxfId="181" operator="between" stopIfTrue="1">
      <formula>10000000000</formula>
      <formula>999999999999</formula>
    </cfRule>
    <cfRule type="cellIs" priority="67" dxfId="182" operator="between" stopIfTrue="1">
      <formula>1000000</formula>
      <formula>99999999</formula>
    </cfRule>
    <cfRule type="cellIs" priority="68" dxfId="187" operator="between" stopIfTrue="1">
      <formula>100</formula>
      <formula>9900</formula>
    </cfRule>
  </conditionalFormatting>
  <conditionalFormatting sqref="G169">
    <cfRule type="cellIs" priority="62" dxfId="55" operator="greaterThan" stopIfTrue="1">
      <formula>$G$25</formula>
    </cfRule>
  </conditionalFormatting>
  <conditionalFormatting sqref="J169">
    <cfRule type="cellIs" priority="61" dxfId="55" operator="greaterThan" stopIfTrue="1">
      <formula>$J$25</formula>
    </cfRule>
  </conditionalFormatting>
  <conditionalFormatting sqref="F613">
    <cfRule type="cellIs" priority="60" dxfId="185" operator="equal" stopIfTrue="1">
      <formula>0</formula>
    </cfRule>
  </conditionalFormatting>
  <conditionalFormatting sqref="E615">
    <cfRule type="cellIs" priority="55" dxfId="175" operator="equal" stopIfTrue="1">
      <formula>98</formula>
    </cfRule>
    <cfRule type="cellIs" priority="56" dxfId="176" operator="equal" stopIfTrue="1">
      <formula>96</formula>
    </cfRule>
    <cfRule type="cellIs" priority="57" dxfId="177" operator="equal" stopIfTrue="1">
      <formula>42</formula>
    </cfRule>
    <cfRule type="cellIs" priority="58" dxfId="178" operator="equal" stopIfTrue="1">
      <formula>97</formula>
    </cfRule>
    <cfRule type="cellIs" priority="59" dxfId="179" operator="equal" stopIfTrue="1">
      <formula>33</formula>
    </cfRule>
  </conditionalFormatting>
  <conditionalFormatting sqref="F615">
    <cfRule type="cellIs" priority="50" dxfId="179" operator="equal" stopIfTrue="1">
      <formula>"ЧУЖДИ СРЕДСТВА"</formula>
    </cfRule>
    <cfRule type="cellIs" priority="51" dxfId="178" operator="equal" stopIfTrue="1">
      <formula>"СЕС - ДМП"</formula>
    </cfRule>
    <cfRule type="cellIs" priority="52" dxfId="177" operator="equal" stopIfTrue="1">
      <formula>"СЕС - РА"</formula>
    </cfRule>
    <cfRule type="cellIs" priority="53" dxfId="176" operator="equal" stopIfTrue="1">
      <formula>"СЕС - ДЕС"</formula>
    </cfRule>
    <cfRule type="cellIs" priority="54" dxfId="175" operator="equal" stopIfTrue="1">
      <formula>"СЕС - КСФ"</formula>
    </cfRule>
  </conditionalFormatting>
  <conditionalFormatting sqref="D622">
    <cfRule type="cellIs" priority="49" dxfId="0" operator="notEqual" stopIfTrue="1">
      <formula>"ИЗБЕРЕТЕ ДЕЙНОСТ"</formula>
    </cfRule>
  </conditionalFormatting>
  <conditionalFormatting sqref="D740">
    <cfRule type="cellIs" priority="48" dxfId="188" operator="equal" stopIfTrue="1">
      <formula>0</formula>
    </cfRule>
  </conditionalFormatting>
  <conditionalFormatting sqref="C622">
    <cfRule type="cellIs" priority="47" dxfId="0" operator="notEqual" stopIfTrue="1">
      <formula>0</formula>
    </cfRule>
  </conditionalFormatting>
  <conditionalFormatting sqref="C620">
    <cfRule type="cellIs" priority="46" dxfId="0" operator="notEqual" stopIfTrue="1">
      <formula>0</formula>
    </cfRule>
  </conditionalFormatting>
  <conditionalFormatting sqref="F751">
    <cfRule type="cellIs" priority="45" dxfId="185" operator="equal" stopIfTrue="1">
      <formula>0</formula>
    </cfRule>
  </conditionalFormatting>
  <conditionalFormatting sqref="E753">
    <cfRule type="cellIs" priority="40" dxfId="175" operator="equal" stopIfTrue="1">
      <formula>98</formula>
    </cfRule>
    <cfRule type="cellIs" priority="41" dxfId="176" operator="equal" stopIfTrue="1">
      <formula>96</formula>
    </cfRule>
    <cfRule type="cellIs" priority="42" dxfId="177" operator="equal" stopIfTrue="1">
      <formula>42</formula>
    </cfRule>
    <cfRule type="cellIs" priority="43" dxfId="178" operator="equal" stopIfTrue="1">
      <formula>97</formula>
    </cfRule>
    <cfRule type="cellIs" priority="44" dxfId="179" operator="equal" stopIfTrue="1">
      <formula>33</formula>
    </cfRule>
  </conditionalFormatting>
  <conditionalFormatting sqref="F753">
    <cfRule type="cellIs" priority="35" dxfId="179" operator="equal" stopIfTrue="1">
      <formula>"ЧУЖДИ СРЕДСТВА"</formula>
    </cfRule>
    <cfRule type="cellIs" priority="36" dxfId="178" operator="equal" stopIfTrue="1">
      <formula>"СЕС - ДМП"</formula>
    </cfRule>
    <cfRule type="cellIs" priority="37" dxfId="177" operator="equal" stopIfTrue="1">
      <formula>"СЕС - РА"</formula>
    </cfRule>
    <cfRule type="cellIs" priority="38" dxfId="176" operator="equal" stopIfTrue="1">
      <formula>"СЕС - ДЕС"</formula>
    </cfRule>
    <cfRule type="cellIs" priority="39" dxfId="175" operator="equal" stopIfTrue="1">
      <formula>"СЕС - КСФ"</formula>
    </cfRule>
  </conditionalFormatting>
  <conditionalFormatting sqref="D760">
    <cfRule type="cellIs" priority="34" dxfId="0" operator="notEqual" stopIfTrue="1">
      <formula>"ИЗБЕРЕТЕ ДЕЙНОСТ"</formula>
    </cfRule>
  </conditionalFormatting>
  <conditionalFormatting sqref="D878">
    <cfRule type="cellIs" priority="33" dxfId="188" operator="equal" stopIfTrue="1">
      <formula>0</formula>
    </cfRule>
  </conditionalFormatting>
  <conditionalFormatting sqref="C760">
    <cfRule type="cellIs" priority="32" dxfId="0" operator="notEqual" stopIfTrue="1">
      <formula>0</formula>
    </cfRule>
  </conditionalFormatting>
  <conditionalFormatting sqref="C758">
    <cfRule type="cellIs" priority="31" dxfId="0" operator="notEqual" stopIfTrue="1">
      <formula>0</formula>
    </cfRule>
  </conditionalFormatting>
  <conditionalFormatting sqref="F889">
    <cfRule type="cellIs" priority="30" dxfId="185" operator="equal" stopIfTrue="1">
      <formula>0</formula>
    </cfRule>
  </conditionalFormatting>
  <conditionalFormatting sqref="E891">
    <cfRule type="cellIs" priority="25" dxfId="175" operator="equal" stopIfTrue="1">
      <formula>98</formula>
    </cfRule>
    <cfRule type="cellIs" priority="26" dxfId="176" operator="equal" stopIfTrue="1">
      <formula>96</formula>
    </cfRule>
    <cfRule type="cellIs" priority="27" dxfId="177" operator="equal" stopIfTrue="1">
      <formula>42</formula>
    </cfRule>
    <cfRule type="cellIs" priority="28" dxfId="178" operator="equal" stopIfTrue="1">
      <formula>97</formula>
    </cfRule>
    <cfRule type="cellIs" priority="29" dxfId="179" operator="equal" stopIfTrue="1">
      <formula>33</formula>
    </cfRule>
  </conditionalFormatting>
  <conditionalFormatting sqref="F891">
    <cfRule type="cellIs" priority="20" dxfId="179" operator="equal" stopIfTrue="1">
      <formula>"ЧУЖДИ СРЕДСТВА"</formula>
    </cfRule>
    <cfRule type="cellIs" priority="21" dxfId="178" operator="equal" stopIfTrue="1">
      <formula>"СЕС - ДМП"</formula>
    </cfRule>
    <cfRule type="cellIs" priority="22" dxfId="177" operator="equal" stopIfTrue="1">
      <formula>"СЕС - РА"</formula>
    </cfRule>
    <cfRule type="cellIs" priority="23" dxfId="176" operator="equal" stopIfTrue="1">
      <formula>"СЕС - ДЕС"</formula>
    </cfRule>
    <cfRule type="cellIs" priority="24" dxfId="175" operator="equal" stopIfTrue="1">
      <formula>"СЕС - КСФ"</formula>
    </cfRule>
  </conditionalFormatting>
  <conditionalFormatting sqref="D898">
    <cfRule type="cellIs" priority="19" dxfId="0" operator="notEqual" stopIfTrue="1">
      <formula>"ИЗБЕРЕТЕ ДЕЙНОСТ"</formula>
    </cfRule>
  </conditionalFormatting>
  <conditionalFormatting sqref="D1016">
    <cfRule type="cellIs" priority="18" dxfId="188" operator="equal" stopIfTrue="1">
      <formula>0</formula>
    </cfRule>
  </conditionalFormatting>
  <conditionalFormatting sqref="C898">
    <cfRule type="cellIs" priority="17" dxfId="0" operator="notEqual" stopIfTrue="1">
      <formula>0</formula>
    </cfRule>
  </conditionalFormatting>
  <conditionalFormatting sqref="C896">
    <cfRule type="cellIs" priority="16" dxfId="0" operator="notEqual" stopIfTrue="1">
      <formula>0</formula>
    </cfRule>
  </conditionalFormatting>
  <conditionalFormatting sqref="F1027">
    <cfRule type="cellIs" priority="15" dxfId="185" operator="equal" stopIfTrue="1">
      <formula>0</formula>
    </cfRule>
  </conditionalFormatting>
  <conditionalFormatting sqref="E1029">
    <cfRule type="cellIs" priority="10" dxfId="175" operator="equal" stopIfTrue="1">
      <formula>98</formula>
    </cfRule>
    <cfRule type="cellIs" priority="11" dxfId="176" operator="equal" stopIfTrue="1">
      <formula>96</formula>
    </cfRule>
    <cfRule type="cellIs" priority="12" dxfId="177" operator="equal" stopIfTrue="1">
      <formula>42</formula>
    </cfRule>
    <cfRule type="cellIs" priority="13" dxfId="178" operator="equal" stopIfTrue="1">
      <formula>97</formula>
    </cfRule>
    <cfRule type="cellIs" priority="14" dxfId="179" operator="equal" stopIfTrue="1">
      <formula>33</formula>
    </cfRule>
  </conditionalFormatting>
  <conditionalFormatting sqref="F1029">
    <cfRule type="cellIs" priority="5" dxfId="179" operator="equal" stopIfTrue="1">
      <formula>"ЧУЖДИ СРЕДСТВА"</formula>
    </cfRule>
    <cfRule type="cellIs" priority="6" dxfId="178" operator="equal" stopIfTrue="1">
      <formula>"СЕС - ДМП"</formula>
    </cfRule>
    <cfRule type="cellIs" priority="7" dxfId="177" operator="equal" stopIfTrue="1">
      <formula>"СЕС - РА"</formula>
    </cfRule>
    <cfRule type="cellIs" priority="8" dxfId="176" operator="equal" stopIfTrue="1">
      <formula>"СЕС - ДЕС"</formula>
    </cfRule>
    <cfRule type="cellIs" priority="9" dxfId="175" operator="equal" stopIfTrue="1">
      <formula>"СЕС - КСФ"</formula>
    </cfRule>
  </conditionalFormatting>
  <conditionalFormatting sqref="D1036">
    <cfRule type="cellIs" priority="4" dxfId="0" operator="notEqual" stopIfTrue="1">
      <formula>"ИЗБЕРЕТЕ ДЕЙНОСТ"</formula>
    </cfRule>
  </conditionalFormatting>
  <conditionalFormatting sqref="D1154">
    <cfRule type="cellIs" priority="3" dxfId="188" operator="equal" stopIfTrue="1">
      <formula>0</formula>
    </cfRule>
  </conditionalFormatting>
  <conditionalFormatting sqref="C1036">
    <cfRule type="cellIs" priority="2" dxfId="0" operator="notEqual" stopIfTrue="1">
      <formula>0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9:G391 F592:J592 F372:G372 K588:K592 F401:G401 K393:K394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9:J391 K388:K391 H388:H391 F25 I25 H53:I57 H76:I76 F76">
      <formula1>999999999999999000</formula1>
    </dataValidation>
    <dataValidation type="whole" operator="lessThan" allowBlank="1" showInputMessage="1" showErrorMessage="1" error="Въвежда се цяло число!" sqref="I86:I88 I101 F98:F99 F101 F105:F106 I98:I99 F23:J24 F385:K386 F396:K397 F403:K404 F475:K476 F494:K497 F518:K519 F528:K530 F583:K586 F490:G492 I490:J492 F545:G552 I545:J552 H169:I169 K169:L169 E169:F169 K23:K27 H25:H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244:K244 F378:G378 F400:G400 I400:J400 F561:G561 I561:J561 F407:G407 I407:J407 F458:G459 I458:J459 F462:G462 I462:J462 F465:G465 I465:J465 I579:J580 F579:G580 F480:G481 I480:J481 F484:G485 I484:J485 F488:G489 I488:J489 I559:J559 F559:G559 I569:J574 F569:G574 F502:G503 I502:J503 F506:G507 I506:J507 F513:G516 I513:J516 F533:G534 I533:J534 I544:J544 F544:G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I563:J568 F563:G568 F388:G388 I388:J38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1692</v>
      </c>
    </row>
    <row r="3" spans="1:3" ht="35.25" customHeight="1">
      <c r="A3" s="1499">
        <v>33</v>
      </c>
      <c r="B3" s="1500" t="s">
        <v>1238</v>
      </c>
      <c r="C3" s="1502" t="s">
        <v>1693</v>
      </c>
    </row>
    <row r="4" spans="1:3" ht="35.25" customHeight="1">
      <c r="A4" s="1499">
        <v>42</v>
      </c>
      <c r="B4" s="1500" t="s">
        <v>1239</v>
      </c>
      <c r="C4" s="1503" t="s">
        <v>1694</v>
      </c>
    </row>
    <row r="5" spans="1:3" ht="19.5">
      <c r="A5" s="1499">
        <v>96</v>
      </c>
      <c r="B5" s="1500" t="s">
        <v>1240</v>
      </c>
      <c r="C5" s="1503" t="s">
        <v>1695</v>
      </c>
    </row>
    <row r="6" spans="1:3" ht="19.5">
      <c r="A6" s="1499">
        <v>97</v>
      </c>
      <c r="B6" s="1500" t="s">
        <v>1241</v>
      </c>
      <c r="C6" s="1503" t="s">
        <v>1696</v>
      </c>
    </row>
    <row r="7" spans="1:3" ht="19.5">
      <c r="A7" s="1499">
        <v>98</v>
      </c>
      <c r="B7" s="1500" t="s">
        <v>1242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676</v>
      </c>
    </row>
    <row r="312" spans="1:2" ht="16.5">
      <c r="A312" s="1534" t="s">
        <v>1284</v>
      </c>
      <c r="B312" s="1535" t="s">
        <v>677</v>
      </c>
    </row>
    <row r="313" spans="1:2" ht="16.5">
      <c r="A313" s="1534" t="s">
        <v>1285</v>
      </c>
      <c r="B313" s="1536" t="s">
        <v>678</v>
      </c>
    </row>
    <row r="314" spans="1:2" ht="16.5">
      <c r="A314" s="1534" t="s">
        <v>1286</v>
      </c>
      <c r="B314" s="1536" t="s">
        <v>679</v>
      </c>
    </row>
    <row r="315" spans="1:2" ht="16.5">
      <c r="A315" s="1534" t="s">
        <v>1287</v>
      </c>
      <c r="B315" s="1536" t="s">
        <v>680</v>
      </c>
    </row>
    <row r="316" spans="1:2" ht="16.5">
      <c r="A316" s="1534" t="s">
        <v>1288</v>
      </c>
      <c r="B316" s="1536" t="s">
        <v>681</v>
      </c>
    </row>
    <row r="317" spans="1:2" ht="16.5">
      <c r="A317" s="1534" t="s">
        <v>1289</v>
      </c>
      <c r="B317" s="1536" t="s">
        <v>682</v>
      </c>
    </row>
    <row r="318" spans="1:2" ht="16.5">
      <c r="A318" s="1534" t="s">
        <v>1290</v>
      </c>
      <c r="B318" s="1536" t="s">
        <v>683</v>
      </c>
    </row>
    <row r="319" spans="1:2" ht="16.5">
      <c r="A319" s="1534" t="s">
        <v>1291</v>
      </c>
      <c r="B319" s="1536" t="s">
        <v>684</v>
      </c>
    </row>
    <row r="320" spans="1:2" ht="16.5">
      <c r="A320" s="1534" t="s">
        <v>1292</v>
      </c>
      <c r="B320" s="1536" t="s">
        <v>685</v>
      </c>
    </row>
    <row r="321" spans="1:2" ht="16.5">
      <c r="A321" s="1534" t="s">
        <v>1293</v>
      </c>
      <c r="B321" s="1536" t="s">
        <v>686</v>
      </c>
    </row>
    <row r="322" spans="1:2" ht="16.5">
      <c r="A322" s="1534" t="s">
        <v>1294</v>
      </c>
      <c r="B322" s="1537" t="s">
        <v>687</v>
      </c>
    </row>
    <row r="323" spans="1:2" ht="16.5">
      <c r="A323" s="1534" t="s">
        <v>1295</v>
      </c>
      <c r="B323" s="1537" t="s">
        <v>688</v>
      </c>
    </row>
    <row r="324" spans="1:2" ht="16.5">
      <c r="A324" s="1534" t="s">
        <v>1296</v>
      </c>
      <c r="B324" s="1536" t="s">
        <v>689</v>
      </c>
    </row>
    <row r="325" spans="1:2" ht="16.5">
      <c r="A325" s="1534" t="s">
        <v>1297</v>
      </c>
      <c r="B325" s="1536" t="s">
        <v>690</v>
      </c>
    </row>
    <row r="326" spans="1:2" ht="16.5">
      <c r="A326" s="1534" t="s">
        <v>1298</v>
      </c>
      <c r="B326" s="1536" t="s">
        <v>691</v>
      </c>
    </row>
    <row r="327" spans="1:2" ht="16.5">
      <c r="A327" s="1534" t="s">
        <v>1299</v>
      </c>
      <c r="B327" s="1536" t="s">
        <v>1268</v>
      </c>
    </row>
    <row r="328" spans="1:2" ht="16.5">
      <c r="A328" s="1534" t="s">
        <v>1300</v>
      </c>
      <c r="B328" s="1536" t="s">
        <v>1269</v>
      </c>
    </row>
    <row r="329" spans="1:2" ht="16.5">
      <c r="A329" s="1534" t="s">
        <v>1301</v>
      </c>
      <c r="B329" s="1536" t="s">
        <v>692</v>
      </c>
    </row>
    <row r="330" spans="1:2" ht="16.5">
      <c r="A330" s="1534" t="s">
        <v>1302</v>
      </c>
      <c r="B330" s="1536" t="s">
        <v>693</v>
      </c>
    </row>
    <row r="331" spans="1:2" ht="16.5">
      <c r="A331" s="1534" t="s">
        <v>1303</v>
      </c>
      <c r="B331" s="1536" t="s">
        <v>1270</v>
      </c>
    </row>
    <row r="332" spans="1:2" ht="16.5">
      <c r="A332" s="1534" t="s">
        <v>1304</v>
      </c>
      <c r="B332" s="1536" t="s">
        <v>694</v>
      </c>
    </row>
    <row r="333" spans="1:2" ht="16.5">
      <c r="A333" s="1534" t="s">
        <v>1305</v>
      </c>
      <c r="B333" s="1536" t="s">
        <v>695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1271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1272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1273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1274</v>
      </c>
    </row>
    <row r="355" spans="1:2" ht="16.5">
      <c r="A355" s="1534" t="s">
        <v>1327</v>
      </c>
      <c r="B355" s="1536" t="s">
        <v>459</v>
      </c>
    </row>
    <row r="356" spans="1:2" ht="16.5">
      <c r="A356" s="1534" t="s">
        <v>1328</v>
      </c>
      <c r="B356" s="1536" t="s">
        <v>460</v>
      </c>
    </row>
    <row r="357" spans="1:2" ht="16.5">
      <c r="A357" s="1542" t="s">
        <v>1329</v>
      </c>
      <c r="B357" s="1543" t="s">
        <v>461</v>
      </c>
    </row>
    <row r="358" spans="1:2" ht="16.5">
      <c r="A358" s="1544" t="s">
        <v>1330</v>
      </c>
      <c r="B358" s="1545" t="s">
        <v>462</v>
      </c>
    </row>
    <row r="359" spans="1:2" ht="16.5">
      <c r="A359" s="1544" t="s">
        <v>1331</v>
      </c>
      <c r="B359" s="1545" t="s">
        <v>463</v>
      </c>
    </row>
    <row r="360" spans="1:2" ht="16.5">
      <c r="A360" s="1544" t="s">
        <v>1332</v>
      </c>
      <c r="B360" s="1545" t="s">
        <v>464</v>
      </c>
    </row>
    <row r="361" spans="1:2" ht="17.25" thickBot="1">
      <c r="A361" s="1546" t="s">
        <v>1333</v>
      </c>
      <c r="B361" s="1547" t="s">
        <v>465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186</v>
      </c>
      <c r="E379" s="1560"/>
    </row>
    <row r="380" spans="1:5" ht="18">
      <c r="A380" s="1554" t="s">
        <v>1349</v>
      </c>
      <c r="B380" s="1556" t="s">
        <v>1719</v>
      </c>
      <c r="C380" s="1559" t="s">
        <v>186</v>
      </c>
      <c r="E380" s="1560"/>
    </row>
    <row r="381" spans="1:5" ht="18">
      <c r="A381" s="1554" t="s">
        <v>1350</v>
      </c>
      <c r="B381" s="1557" t="s">
        <v>1720</v>
      </c>
      <c r="C381" s="1559" t="s">
        <v>186</v>
      </c>
      <c r="E381" s="1560"/>
    </row>
    <row r="382" spans="1:5" ht="18">
      <c r="A382" s="1554" t="s">
        <v>1351</v>
      </c>
      <c r="B382" s="1557" t="s">
        <v>1721</v>
      </c>
      <c r="C382" s="1559" t="s">
        <v>186</v>
      </c>
      <c r="E382" s="1560"/>
    </row>
    <row r="383" spans="1:5" ht="18">
      <c r="A383" s="1554" t="s">
        <v>1352</v>
      </c>
      <c r="B383" s="1557" t="s">
        <v>1722</v>
      </c>
      <c r="C383" s="1559" t="s">
        <v>186</v>
      </c>
      <c r="E383" s="1560"/>
    </row>
    <row r="384" spans="1:5" ht="18">
      <c r="A384" s="1554" t="s">
        <v>1353</v>
      </c>
      <c r="B384" s="1557" t="s">
        <v>1723</v>
      </c>
      <c r="C384" s="1559" t="s">
        <v>186</v>
      </c>
      <c r="E384" s="1560"/>
    </row>
    <row r="385" spans="1:5" ht="18">
      <c r="A385" s="1554" t="s">
        <v>1354</v>
      </c>
      <c r="B385" s="1557" t="s">
        <v>1724</v>
      </c>
      <c r="C385" s="1559" t="s">
        <v>186</v>
      </c>
      <c r="E385" s="1560"/>
    </row>
    <row r="386" spans="1:5" ht="18">
      <c r="A386" s="1554" t="s">
        <v>1355</v>
      </c>
      <c r="B386" s="1557" t="s">
        <v>1725</v>
      </c>
      <c r="C386" s="1559" t="s">
        <v>186</v>
      </c>
      <c r="E386" s="1560"/>
    </row>
    <row r="387" spans="1:5" ht="18">
      <c r="A387" s="1554" t="s">
        <v>1356</v>
      </c>
      <c r="B387" s="1557" t="s">
        <v>1726</v>
      </c>
      <c r="C387" s="1559" t="s">
        <v>186</v>
      </c>
      <c r="E387" s="1560"/>
    </row>
    <row r="388" spans="1:5" ht="18">
      <c r="A388" s="1554" t="s">
        <v>1357</v>
      </c>
      <c r="B388" s="1556" t="s">
        <v>1727</v>
      </c>
      <c r="C388" s="1559" t="s">
        <v>186</v>
      </c>
      <c r="E388" s="1560"/>
    </row>
    <row r="389" spans="1:5" ht="18">
      <c r="A389" s="1554" t="s">
        <v>1358</v>
      </c>
      <c r="B389" s="1557" t="s">
        <v>1728</v>
      </c>
      <c r="C389" s="1559" t="s">
        <v>186</v>
      </c>
      <c r="E389" s="1560"/>
    </row>
    <row r="390" spans="1:5" ht="18">
      <c r="A390" s="1554" t="s">
        <v>1359</v>
      </c>
      <c r="B390" s="1556" t="s">
        <v>1729</v>
      </c>
      <c r="C390" s="1559" t="s">
        <v>186</v>
      </c>
      <c r="E390" s="1560"/>
    </row>
    <row r="391" spans="1:5" ht="18">
      <c r="A391" s="1554" t="s">
        <v>1360</v>
      </c>
      <c r="B391" s="1556" t="s">
        <v>1730</v>
      </c>
      <c r="C391" s="1559" t="s">
        <v>186</v>
      </c>
      <c r="E391" s="1560"/>
    </row>
    <row r="392" spans="1:5" ht="18">
      <c r="A392" s="1554" t="s">
        <v>1361</v>
      </c>
      <c r="B392" s="1556" t="s">
        <v>1731</v>
      </c>
      <c r="C392" s="1559" t="s">
        <v>186</v>
      </c>
      <c r="E392" s="1560"/>
    </row>
    <row r="393" spans="1:5" ht="18">
      <c r="A393" s="1554" t="s">
        <v>1362</v>
      </c>
      <c r="B393" s="1556" t="s">
        <v>1732</v>
      </c>
      <c r="C393" s="1559" t="s">
        <v>186</v>
      </c>
      <c r="E393" s="1560"/>
    </row>
    <row r="394" spans="1:5" ht="18">
      <c r="A394" s="1554" t="s">
        <v>1363</v>
      </c>
      <c r="B394" s="1556" t="s">
        <v>1733</v>
      </c>
      <c r="C394" s="1559" t="s">
        <v>186</v>
      </c>
      <c r="E394" s="1560"/>
    </row>
    <row r="395" spans="1:5" ht="18">
      <c r="A395" s="1554" t="s">
        <v>1364</v>
      </c>
      <c r="B395" s="1556" t="s">
        <v>1734</v>
      </c>
      <c r="C395" s="1559" t="s">
        <v>186</v>
      </c>
      <c r="E395" s="1560"/>
    </row>
    <row r="396" spans="1:5" ht="18">
      <c r="A396" s="1554" t="s">
        <v>1365</v>
      </c>
      <c r="B396" s="1556" t="s">
        <v>1735</v>
      </c>
      <c r="C396" s="1559" t="s">
        <v>186</v>
      </c>
      <c r="E396" s="1560"/>
    </row>
    <row r="397" spans="1:5" ht="18">
      <c r="A397" s="1554" t="s">
        <v>1366</v>
      </c>
      <c r="B397" s="1556" t="s">
        <v>1736</v>
      </c>
      <c r="C397" s="1559" t="s">
        <v>186</v>
      </c>
      <c r="E397" s="1560"/>
    </row>
    <row r="398" spans="1:5" ht="18">
      <c r="A398" s="1554" t="s">
        <v>1367</v>
      </c>
      <c r="B398" s="1561" t="s">
        <v>1737</v>
      </c>
      <c r="C398" s="1559" t="s">
        <v>186</v>
      </c>
      <c r="E398" s="1560"/>
    </row>
    <row r="399" spans="1:5" ht="18">
      <c r="A399" s="1554" t="s">
        <v>1368</v>
      </c>
      <c r="B399" s="1562" t="s">
        <v>1275</v>
      </c>
      <c r="C399" s="1559" t="s">
        <v>186</v>
      </c>
      <c r="E399" s="1560"/>
    </row>
    <row r="400" spans="1:5" ht="18">
      <c r="A400" s="1598" t="s">
        <v>1369</v>
      </c>
      <c r="B400" s="1563" t="s">
        <v>1738</v>
      </c>
      <c r="C400" s="1559" t="s">
        <v>186</v>
      </c>
      <c r="E400" s="1560"/>
    </row>
    <row r="401" spans="1:5" ht="18">
      <c r="A401" s="1597" t="s">
        <v>186</v>
      </c>
      <c r="B401" s="1564" t="s">
        <v>1739</v>
      </c>
      <c r="C401" s="1559" t="s">
        <v>186</v>
      </c>
      <c r="E401" s="1560"/>
    </row>
    <row r="402" spans="1:5" ht="18">
      <c r="A402" s="1569" t="s">
        <v>1370</v>
      </c>
      <c r="B402" s="1565" t="s">
        <v>1740</v>
      </c>
      <c r="C402" s="1559" t="s">
        <v>186</v>
      </c>
      <c r="E402" s="1560"/>
    </row>
    <row r="403" spans="1:5" ht="18">
      <c r="A403" s="1554" t="s">
        <v>1371</v>
      </c>
      <c r="B403" s="1541" t="s">
        <v>1741</v>
      </c>
      <c r="C403" s="1559" t="s">
        <v>186</v>
      </c>
      <c r="E403" s="1560"/>
    </row>
    <row r="404" spans="1:5" ht="18">
      <c r="A404" s="1599" t="s">
        <v>1372</v>
      </c>
      <c r="B404" s="1566" t="s">
        <v>1742</v>
      </c>
      <c r="C404" s="1559" t="s">
        <v>186</v>
      </c>
      <c r="E404" s="1560"/>
    </row>
    <row r="405" spans="1:5" ht="18">
      <c r="A405" s="1550" t="s">
        <v>186</v>
      </c>
      <c r="B405" s="1567" t="s">
        <v>1743</v>
      </c>
      <c r="C405" s="1559" t="s">
        <v>186</v>
      </c>
      <c r="E405" s="1560"/>
    </row>
    <row r="406" spans="1:5" ht="16.5">
      <c r="A406" s="1534" t="s">
        <v>1323</v>
      </c>
      <c r="B406" s="1536" t="s">
        <v>90</v>
      </c>
      <c r="C406" s="1559" t="s">
        <v>186</v>
      </c>
      <c r="E406" s="1560"/>
    </row>
    <row r="407" spans="1:5" ht="16.5">
      <c r="A407" s="1534" t="s">
        <v>1324</v>
      </c>
      <c r="B407" s="1536" t="s">
        <v>91</v>
      </c>
      <c r="C407" s="1559" t="s">
        <v>186</v>
      </c>
      <c r="E407" s="1560"/>
    </row>
    <row r="408" spans="1:5" ht="16.5">
      <c r="A408" s="1600" t="s">
        <v>1325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1744</v>
      </c>
      <c r="C409" s="1559" t="s">
        <v>186</v>
      </c>
      <c r="E409" s="1560"/>
    </row>
    <row r="410" spans="1:5" ht="18">
      <c r="A410" s="1569" t="s">
        <v>1373</v>
      </c>
      <c r="B410" s="1565" t="s">
        <v>1276</v>
      </c>
      <c r="C410" s="1559" t="s">
        <v>186</v>
      </c>
      <c r="E410" s="1560"/>
    </row>
    <row r="411" spans="1:5" ht="18">
      <c r="A411" s="1569" t="s">
        <v>1374</v>
      </c>
      <c r="B411" s="1565" t="s">
        <v>1277</v>
      </c>
      <c r="C411" s="1559" t="s">
        <v>186</v>
      </c>
      <c r="E411" s="1560"/>
    </row>
    <row r="412" spans="1:5" ht="18">
      <c r="A412" s="1569" t="s">
        <v>1375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1376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1377</v>
      </c>
      <c r="B414" s="1570" t="s">
        <v>1278</v>
      </c>
      <c r="C414" s="1559" t="s">
        <v>186</v>
      </c>
      <c r="E414" s="1560"/>
    </row>
    <row r="415" spans="1:5" ht="16.5">
      <c r="A415" s="1602" t="s">
        <v>1378</v>
      </c>
      <c r="B415" s="1571" t="s">
        <v>742</v>
      </c>
      <c r="C415" s="1559" t="s">
        <v>186</v>
      </c>
      <c r="E415" s="1560"/>
    </row>
    <row r="416" spans="1:5" ht="16.5">
      <c r="A416" s="1534" t="s">
        <v>1379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1380</v>
      </c>
      <c r="B417" s="1572" t="s">
        <v>744</v>
      </c>
      <c r="C417" s="1559" t="s">
        <v>186</v>
      </c>
      <c r="E417" s="1560"/>
    </row>
    <row r="418" spans="1:5" ht="16.5">
      <c r="A418" s="1532" t="s">
        <v>1381</v>
      </c>
      <c r="B418" s="1573" t="s">
        <v>745</v>
      </c>
      <c r="C418" s="1559" t="s">
        <v>186</v>
      </c>
      <c r="E418" s="1560"/>
    </row>
    <row r="419" spans="1:5" ht="16.5">
      <c r="A419" s="1604" t="s">
        <v>1382</v>
      </c>
      <c r="B419" s="1536" t="s">
        <v>746</v>
      </c>
      <c r="C419" s="1559" t="s">
        <v>186</v>
      </c>
      <c r="E419" s="1560"/>
    </row>
    <row r="420" spans="1:5" ht="16.5">
      <c r="A420" s="1534" t="s">
        <v>1383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1384</v>
      </c>
      <c r="B421" s="1575" t="s">
        <v>311</v>
      </c>
      <c r="C421" s="1559" t="s">
        <v>186</v>
      </c>
      <c r="E421" s="1560"/>
    </row>
    <row r="422" spans="1:5" ht="18">
      <c r="A422" s="1554" t="s">
        <v>1385</v>
      </c>
      <c r="B422" s="1576" t="s">
        <v>1745</v>
      </c>
      <c r="C422" s="1559" t="s">
        <v>186</v>
      </c>
      <c r="E422" s="1560"/>
    </row>
    <row r="423" spans="1:5" ht="18">
      <c r="A423" s="1554" t="s">
        <v>1386</v>
      </c>
      <c r="B423" s="1577" t="s">
        <v>1746</v>
      </c>
      <c r="C423" s="1559" t="s">
        <v>186</v>
      </c>
      <c r="E423" s="1560"/>
    </row>
    <row r="424" spans="1:5" ht="18">
      <c r="A424" s="1554" t="s">
        <v>1387</v>
      </c>
      <c r="B424" s="1578" t="s">
        <v>1747</v>
      </c>
      <c r="C424" s="1559" t="s">
        <v>186</v>
      </c>
      <c r="E424" s="1560"/>
    </row>
    <row r="425" spans="1:5" ht="18">
      <c r="A425" s="1554" t="s">
        <v>1388</v>
      </c>
      <c r="B425" s="1577" t="s">
        <v>1748</v>
      </c>
      <c r="C425" s="1559" t="s">
        <v>186</v>
      </c>
      <c r="E425" s="1560"/>
    </row>
    <row r="426" spans="1:5" ht="18">
      <c r="A426" s="1554" t="s">
        <v>1389</v>
      </c>
      <c r="B426" s="1577" t="s">
        <v>1749</v>
      </c>
      <c r="C426" s="1559" t="s">
        <v>186</v>
      </c>
      <c r="E426" s="1560"/>
    </row>
    <row r="427" spans="1:5" ht="18">
      <c r="A427" s="1554" t="s">
        <v>1390</v>
      </c>
      <c r="B427" s="1579" t="s">
        <v>1750</v>
      </c>
      <c r="C427" s="1559" t="s">
        <v>186</v>
      </c>
      <c r="E427" s="1560"/>
    </row>
    <row r="428" spans="1:5" ht="18">
      <c r="A428" s="1554" t="s">
        <v>1391</v>
      </c>
      <c r="B428" s="1579" t="s">
        <v>1751</v>
      </c>
      <c r="C428" s="1559" t="s">
        <v>186</v>
      </c>
      <c r="E428" s="1560"/>
    </row>
    <row r="429" spans="1:5" ht="18">
      <c r="A429" s="1554" t="s">
        <v>1392</v>
      </c>
      <c r="B429" s="1579" t="s">
        <v>1752</v>
      </c>
      <c r="C429" s="1559" t="s">
        <v>186</v>
      </c>
      <c r="E429" s="1560"/>
    </row>
    <row r="430" spans="1:5" ht="18">
      <c r="A430" s="1554" t="s">
        <v>1393</v>
      </c>
      <c r="B430" s="1579" t="s">
        <v>1753</v>
      </c>
      <c r="C430" s="1559" t="s">
        <v>186</v>
      </c>
      <c r="E430" s="1560"/>
    </row>
    <row r="431" spans="1:5" ht="18">
      <c r="A431" s="1554" t="s">
        <v>1394</v>
      </c>
      <c r="B431" s="1579" t="s">
        <v>1754</v>
      </c>
      <c r="C431" s="1559" t="s">
        <v>186</v>
      </c>
      <c r="E431" s="1560"/>
    </row>
    <row r="432" spans="1:5" ht="18">
      <c r="A432" s="1554" t="s">
        <v>1395</v>
      </c>
      <c r="B432" s="1577" t="s">
        <v>1755</v>
      </c>
      <c r="C432" s="1559" t="s">
        <v>186</v>
      </c>
      <c r="E432" s="1560"/>
    </row>
    <row r="433" spans="1:5" ht="18">
      <c r="A433" s="1554" t="s">
        <v>1396</v>
      </c>
      <c r="B433" s="1577" t="s">
        <v>1756</v>
      </c>
      <c r="C433" s="1559" t="s">
        <v>186</v>
      </c>
      <c r="E433" s="1560"/>
    </row>
    <row r="434" spans="1:5" ht="18">
      <c r="A434" s="1554" t="s">
        <v>1397</v>
      </c>
      <c r="B434" s="1577" t="s">
        <v>1757</v>
      </c>
      <c r="C434" s="1559" t="s">
        <v>186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186</v>
      </c>
      <c r="E435" s="1560"/>
    </row>
    <row r="436" spans="1:5" ht="18">
      <c r="A436" s="1554" t="s">
        <v>1399</v>
      </c>
      <c r="B436" s="1576" t="s">
        <v>1759</v>
      </c>
      <c r="C436" s="1559" t="s">
        <v>186</v>
      </c>
      <c r="E436" s="1560"/>
    </row>
    <row r="437" spans="1:5" ht="18">
      <c r="A437" s="1554" t="s">
        <v>1400</v>
      </c>
      <c r="B437" s="1578" t="s">
        <v>1760</v>
      </c>
      <c r="C437" s="1559" t="s">
        <v>186</v>
      </c>
      <c r="E437" s="1560"/>
    </row>
    <row r="438" spans="1:5" ht="18">
      <c r="A438" s="1554" t="s">
        <v>1401</v>
      </c>
      <c r="B438" s="1577" t="s">
        <v>1761</v>
      </c>
      <c r="C438" s="1559" t="s">
        <v>186</v>
      </c>
      <c r="E438" s="1560"/>
    </row>
    <row r="439" spans="1:5" ht="18">
      <c r="A439" s="1554" t="s">
        <v>1402</v>
      </c>
      <c r="B439" s="1577" t="s">
        <v>1762</v>
      </c>
      <c r="C439" s="1559" t="s">
        <v>186</v>
      </c>
      <c r="E439" s="1560"/>
    </row>
    <row r="440" spans="1:5" ht="18">
      <c r="A440" s="1554" t="s">
        <v>1403</v>
      </c>
      <c r="B440" s="1577" t="s">
        <v>1763</v>
      </c>
      <c r="C440" s="1559" t="s">
        <v>186</v>
      </c>
      <c r="E440" s="1560"/>
    </row>
    <row r="441" spans="1:5" ht="18">
      <c r="A441" s="1554" t="s">
        <v>1404</v>
      </c>
      <c r="B441" s="1577" t="s">
        <v>1764</v>
      </c>
      <c r="C441" s="1559" t="s">
        <v>186</v>
      </c>
      <c r="E441" s="1560"/>
    </row>
    <row r="442" spans="1:5" ht="18">
      <c r="A442" s="1554" t="s">
        <v>1405</v>
      </c>
      <c r="B442" s="1577" t="s">
        <v>1765</v>
      </c>
      <c r="C442" s="1559" t="s">
        <v>186</v>
      </c>
      <c r="E442" s="1560"/>
    </row>
    <row r="443" spans="1:5" ht="18">
      <c r="A443" s="1554" t="s">
        <v>1406</v>
      </c>
      <c r="B443" s="1577" t="s">
        <v>1766</v>
      </c>
      <c r="C443" s="1559" t="s">
        <v>186</v>
      </c>
      <c r="E443" s="1560"/>
    </row>
    <row r="444" spans="1:5" ht="18">
      <c r="A444" s="1554" t="s">
        <v>1407</v>
      </c>
      <c r="B444" s="1577" t="s">
        <v>1767</v>
      </c>
      <c r="C444" s="1559" t="s">
        <v>186</v>
      </c>
      <c r="E444" s="1560"/>
    </row>
    <row r="445" spans="1:5" ht="18">
      <c r="A445" s="1554" t="s">
        <v>1408</v>
      </c>
      <c r="B445" s="1577" t="s">
        <v>1768</v>
      </c>
      <c r="C445" s="1559" t="s">
        <v>186</v>
      </c>
      <c r="E445" s="1560"/>
    </row>
    <row r="446" spans="1:5" ht="18">
      <c r="A446" s="1554" t="s">
        <v>1409</v>
      </c>
      <c r="B446" s="1577" t="s">
        <v>1769</v>
      </c>
      <c r="C446" s="1559" t="s">
        <v>186</v>
      </c>
      <c r="E446" s="1560"/>
    </row>
    <row r="447" spans="1:5" ht="18">
      <c r="A447" s="1554" t="s">
        <v>1410</v>
      </c>
      <c r="B447" s="1577" t="s">
        <v>1770</v>
      </c>
      <c r="C447" s="1559" t="s">
        <v>186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186</v>
      </c>
      <c r="E448" s="1560"/>
    </row>
    <row r="449" spans="1:5" ht="18">
      <c r="A449" s="1554" t="s">
        <v>1412</v>
      </c>
      <c r="B449" s="1576" t="s">
        <v>1772</v>
      </c>
      <c r="C449" s="1559" t="s">
        <v>186</v>
      </c>
      <c r="E449" s="1560"/>
    </row>
    <row r="450" spans="1:5" ht="18">
      <c r="A450" s="1554" t="s">
        <v>1413</v>
      </c>
      <c r="B450" s="1577" t="s">
        <v>1773</v>
      </c>
      <c r="C450" s="1559" t="s">
        <v>186</v>
      </c>
      <c r="E450" s="1560"/>
    </row>
    <row r="451" spans="1:5" ht="18">
      <c r="A451" s="1554" t="s">
        <v>1414</v>
      </c>
      <c r="B451" s="1577" t="s">
        <v>1774</v>
      </c>
      <c r="C451" s="1559" t="s">
        <v>186</v>
      </c>
      <c r="E451" s="1560"/>
    </row>
    <row r="452" spans="1:5" ht="18">
      <c r="A452" s="1554" t="s">
        <v>1415</v>
      </c>
      <c r="B452" s="1577" t="s">
        <v>1775</v>
      </c>
      <c r="C452" s="1559" t="s">
        <v>186</v>
      </c>
      <c r="E452" s="1560"/>
    </row>
    <row r="453" spans="1:5" ht="18">
      <c r="A453" s="1554" t="s">
        <v>1416</v>
      </c>
      <c r="B453" s="1578" t="s">
        <v>1776</v>
      </c>
      <c r="C453" s="1559" t="s">
        <v>186</v>
      </c>
      <c r="E453" s="1560"/>
    </row>
    <row r="454" spans="1:5" ht="18">
      <c r="A454" s="1554" t="s">
        <v>1417</v>
      </c>
      <c r="B454" s="1577" t="s">
        <v>1777</v>
      </c>
      <c r="C454" s="1559" t="s">
        <v>186</v>
      </c>
      <c r="E454" s="1560"/>
    </row>
    <row r="455" spans="1:5" ht="18">
      <c r="A455" s="1554" t="s">
        <v>1418</v>
      </c>
      <c r="B455" s="1577" t="s">
        <v>1778</v>
      </c>
      <c r="C455" s="1559" t="s">
        <v>186</v>
      </c>
      <c r="E455" s="1560"/>
    </row>
    <row r="456" spans="1:5" ht="18">
      <c r="A456" s="1554" t="s">
        <v>1419</v>
      </c>
      <c r="B456" s="1577" t="s">
        <v>1779</v>
      </c>
      <c r="C456" s="1559" t="s">
        <v>186</v>
      </c>
      <c r="E456" s="1560"/>
    </row>
    <row r="457" spans="1:5" ht="18">
      <c r="A457" s="1554" t="s">
        <v>1420</v>
      </c>
      <c r="B457" s="1577" t="s">
        <v>1780</v>
      </c>
      <c r="C457" s="1559" t="s">
        <v>186</v>
      </c>
      <c r="E457" s="1560"/>
    </row>
    <row r="458" spans="1:5" ht="18">
      <c r="A458" s="1554" t="s">
        <v>1421</v>
      </c>
      <c r="B458" s="1577" t="s">
        <v>1781</v>
      </c>
      <c r="C458" s="1559" t="s">
        <v>186</v>
      </c>
      <c r="E458" s="1560"/>
    </row>
    <row r="459" spans="1:5" ht="18">
      <c r="A459" s="1554" t="s">
        <v>1422</v>
      </c>
      <c r="B459" s="1577" t="s">
        <v>1782</v>
      </c>
      <c r="C459" s="1559" t="s">
        <v>186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186</v>
      </c>
      <c r="E460" s="1560"/>
    </row>
    <row r="461" spans="1:5" ht="18">
      <c r="A461" s="1554" t="s">
        <v>1424</v>
      </c>
      <c r="B461" s="1581" t="s">
        <v>1784</v>
      </c>
      <c r="C461" s="1559" t="s">
        <v>186</v>
      </c>
      <c r="E461" s="1560"/>
    </row>
    <row r="462" spans="1:5" ht="18">
      <c r="A462" s="1554" t="s">
        <v>1425</v>
      </c>
      <c r="B462" s="1577" t="s">
        <v>1785</v>
      </c>
      <c r="C462" s="1559" t="s">
        <v>186</v>
      </c>
      <c r="E462" s="1560"/>
    </row>
    <row r="463" spans="1:5" ht="18">
      <c r="A463" s="1554" t="s">
        <v>1426</v>
      </c>
      <c r="B463" s="1577" t="s">
        <v>1786</v>
      </c>
      <c r="C463" s="1559" t="s">
        <v>186</v>
      </c>
      <c r="E463" s="1560"/>
    </row>
    <row r="464" spans="1:5" ht="18">
      <c r="A464" s="1554" t="s">
        <v>1427</v>
      </c>
      <c r="B464" s="1577" t="s">
        <v>1787</v>
      </c>
      <c r="C464" s="1559" t="s">
        <v>186</v>
      </c>
      <c r="E464" s="1560"/>
    </row>
    <row r="465" spans="1:5" ht="18">
      <c r="A465" s="1554" t="s">
        <v>1428</v>
      </c>
      <c r="B465" s="1577" t="s">
        <v>1788</v>
      </c>
      <c r="C465" s="1559" t="s">
        <v>186</v>
      </c>
      <c r="E465" s="1560"/>
    </row>
    <row r="466" spans="1:5" ht="18">
      <c r="A466" s="1554" t="s">
        <v>1429</v>
      </c>
      <c r="B466" s="1577" t="s">
        <v>1789</v>
      </c>
      <c r="C466" s="1559" t="s">
        <v>186</v>
      </c>
      <c r="E466" s="1560"/>
    </row>
    <row r="467" spans="1:5" ht="18">
      <c r="A467" s="1554" t="s">
        <v>1430</v>
      </c>
      <c r="B467" s="1577" t="s">
        <v>1790</v>
      </c>
      <c r="C467" s="1559" t="s">
        <v>186</v>
      </c>
      <c r="E467" s="1560"/>
    </row>
    <row r="468" spans="1:5" ht="18">
      <c r="A468" s="1554" t="s">
        <v>1431</v>
      </c>
      <c r="B468" s="1577" t="s">
        <v>1791</v>
      </c>
      <c r="C468" s="1559" t="s">
        <v>186</v>
      </c>
      <c r="E468" s="1560"/>
    </row>
    <row r="469" spans="1:5" ht="18">
      <c r="A469" s="1554" t="s">
        <v>1432</v>
      </c>
      <c r="B469" s="1577" t="s">
        <v>1792</v>
      </c>
      <c r="C469" s="1559" t="s">
        <v>186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186</v>
      </c>
      <c r="E470" s="1560"/>
    </row>
    <row r="471" spans="1:5" ht="18">
      <c r="A471" s="1554" t="s">
        <v>1434</v>
      </c>
      <c r="B471" s="1576" t="s">
        <v>1794</v>
      </c>
      <c r="C471" s="1559" t="s">
        <v>186</v>
      </c>
      <c r="E471" s="1560"/>
    </row>
    <row r="472" spans="1:5" ht="18">
      <c r="A472" s="1554" t="s">
        <v>1435</v>
      </c>
      <c r="B472" s="1577" t="s">
        <v>1795</v>
      </c>
      <c r="C472" s="1559" t="s">
        <v>186</v>
      </c>
      <c r="E472" s="1560"/>
    </row>
    <row r="473" spans="1:5" ht="18">
      <c r="A473" s="1554" t="s">
        <v>1436</v>
      </c>
      <c r="B473" s="1577" t="s">
        <v>1796</v>
      </c>
      <c r="C473" s="1559" t="s">
        <v>186</v>
      </c>
      <c r="E473" s="1560"/>
    </row>
    <row r="474" spans="1:5" ht="18">
      <c r="A474" s="1554" t="s">
        <v>1437</v>
      </c>
      <c r="B474" s="1578" t="s">
        <v>1797</v>
      </c>
      <c r="C474" s="1559" t="s">
        <v>186</v>
      </c>
      <c r="E474" s="1560"/>
    </row>
    <row r="475" spans="1:5" ht="18">
      <c r="A475" s="1554" t="s">
        <v>1438</v>
      </c>
      <c r="B475" s="1577" t="s">
        <v>1798</v>
      </c>
      <c r="C475" s="1559" t="s">
        <v>186</v>
      </c>
      <c r="E475" s="1560"/>
    </row>
    <row r="476" spans="1:5" ht="18">
      <c r="A476" s="1554" t="s">
        <v>1439</v>
      </c>
      <c r="B476" s="1577" t="s">
        <v>1799</v>
      </c>
      <c r="C476" s="1559" t="s">
        <v>186</v>
      </c>
      <c r="E476" s="1560"/>
    </row>
    <row r="477" spans="1:5" ht="18">
      <c r="A477" s="1554" t="s">
        <v>1440</v>
      </c>
      <c r="B477" s="1577" t="s">
        <v>1800</v>
      </c>
      <c r="C477" s="1559" t="s">
        <v>186</v>
      </c>
      <c r="E477" s="1560"/>
    </row>
    <row r="478" spans="1:5" ht="18">
      <c r="A478" s="1554" t="s">
        <v>1441</v>
      </c>
      <c r="B478" s="1577" t="s">
        <v>1801</v>
      </c>
      <c r="C478" s="1559" t="s">
        <v>186</v>
      </c>
      <c r="E478" s="1560"/>
    </row>
    <row r="479" spans="1:5" ht="18">
      <c r="A479" s="1554" t="s">
        <v>1442</v>
      </c>
      <c r="B479" s="1577" t="s">
        <v>1802</v>
      </c>
      <c r="C479" s="1559" t="s">
        <v>186</v>
      </c>
      <c r="E479" s="1560"/>
    </row>
    <row r="480" spans="1:5" ht="18">
      <c r="A480" s="1554" t="s">
        <v>1443</v>
      </c>
      <c r="B480" s="1577" t="s">
        <v>1803</v>
      </c>
      <c r="C480" s="1559" t="s">
        <v>186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186</v>
      </c>
      <c r="E481" s="1560"/>
    </row>
    <row r="482" spans="1:5" ht="18">
      <c r="A482" s="1554" t="s">
        <v>1445</v>
      </c>
      <c r="B482" s="1576" t="s">
        <v>1805</v>
      </c>
      <c r="C482" s="1559" t="s">
        <v>186</v>
      </c>
      <c r="E482" s="1560"/>
    </row>
    <row r="483" spans="1:5" ht="18">
      <c r="A483" s="1554" t="s">
        <v>1446</v>
      </c>
      <c r="B483" s="1577" t="s">
        <v>1806</v>
      </c>
      <c r="C483" s="1559" t="s">
        <v>186</v>
      </c>
      <c r="E483" s="1560"/>
    </row>
    <row r="484" spans="1:5" ht="18">
      <c r="A484" s="1554" t="s">
        <v>1447</v>
      </c>
      <c r="B484" s="1578" t="s">
        <v>1807</v>
      </c>
      <c r="C484" s="1559" t="s">
        <v>186</v>
      </c>
      <c r="E484" s="1560"/>
    </row>
    <row r="485" spans="1:5" ht="18">
      <c r="A485" s="1554" t="s">
        <v>1448</v>
      </c>
      <c r="B485" s="1577" t="s">
        <v>1808</v>
      </c>
      <c r="C485" s="1559" t="s">
        <v>186</v>
      </c>
      <c r="E485" s="1560"/>
    </row>
    <row r="486" spans="1:5" ht="18">
      <c r="A486" s="1554" t="s">
        <v>1449</v>
      </c>
      <c r="B486" s="1577" t="s">
        <v>1809</v>
      </c>
      <c r="C486" s="1559" t="s">
        <v>186</v>
      </c>
      <c r="E486" s="1560"/>
    </row>
    <row r="487" spans="1:5" ht="18">
      <c r="A487" s="1554" t="s">
        <v>1450</v>
      </c>
      <c r="B487" s="1577" t="s">
        <v>1810</v>
      </c>
      <c r="C487" s="1559" t="s">
        <v>186</v>
      </c>
      <c r="E487" s="1560"/>
    </row>
    <row r="488" spans="1:5" ht="18">
      <c r="A488" s="1554" t="s">
        <v>1451</v>
      </c>
      <c r="B488" s="1577" t="s">
        <v>1811</v>
      </c>
      <c r="C488" s="1559" t="s">
        <v>186</v>
      </c>
      <c r="E488" s="1560"/>
    </row>
    <row r="489" spans="1:5" ht="18">
      <c r="A489" s="1554" t="s">
        <v>1452</v>
      </c>
      <c r="B489" s="1577" t="s">
        <v>1812</v>
      </c>
      <c r="C489" s="1559" t="s">
        <v>186</v>
      </c>
      <c r="E489" s="1560"/>
    </row>
    <row r="490" spans="1:5" ht="18">
      <c r="A490" s="1554" t="s">
        <v>1453</v>
      </c>
      <c r="B490" s="1577" t="s">
        <v>1813</v>
      </c>
      <c r="C490" s="1559" t="s">
        <v>186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186</v>
      </c>
      <c r="E491" s="1560"/>
    </row>
    <row r="492" spans="1:5" ht="18">
      <c r="A492" s="1554" t="s">
        <v>1455</v>
      </c>
      <c r="B492" s="1581" t="s">
        <v>1815</v>
      </c>
      <c r="C492" s="1559" t="s">
        <v>186</v>
      </c>
      <c r="E492" s="1560"/>
    </row>
    <row r="493" spans="1:5" ht="18">
      <c r="A493" s="1554" t="s">
        <v>1456</v>
      </c>
      <c r="B493" s="1577" t="s">
        <v>1816</v>
      </c>
      <c r="C493" s="1559" t="s">
        <v>186</v>
      </c>
      <c r="E493" s="1560"/>
    </row>
    <row r="494" spans="1:5" ht="18">
      <c r="A494" s="1554" t="s">
        <v>1457</v>
      </c>
      <c r="B494" s="1577" t="s">
        <v>1817</v>
      </c>
      <c r="C494" s="1559" t="s">
        <v>186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186</v>
      </c>
      <c r="E495" s="1560"/>
    </row>
    <row r="496" spans="1:5" ht="18">
      <c r="A496" s="1554" t="s">
        <v>1459</v>
      </c>
      <c r="B496" s="1576" t="s">
        <v>1819</v>
      </c>
      <c r="C496" s="1559" t="s">
        <v>186</v>
      </c>
      <c r="E496" s="1560"/>
    </row>
    <row r="497" spans="1:5" ht="18">
      <c r="A497" s="1554" t="s">
        <v>1460</v>
      </c>
      <c r="B497" s="1577" t="s">
        <v>1820</v>
      </c>
      <c r="C497" s="1559" t="s">
        <v>186</v>
      </c>
      <c r="E497" s="1560"/>
    </row>
    <row r="498" spans="1:5" ht="18">
      <c r="A498" s="1554" t="s">
        <v>1461</v>
      </c>
      <c r="B498" s="1578" t="s">
        <v>1821</v>
      </c>
      <c r="C498" s="1559" t="s">
        <v>186</v>
      </c>
      <c r="E498" s="1560"/>
    </row>
    <row r="499" spans="1:5" ht="18">
      <c r="A499" s="1554" t="s">
        <v>1462</v>
      </c>
      <c r="B499" s="1577" t="s">
        <v>1822</v>
      </c>
      <c r="C499" s="1559" t="s">
        <v>186</v>
      </c>
      <c r="E499" s="1560"/>
    </row>
    <row r="500" spans="1:5" ht="18">
      <c r="A500" s="1554" t="s">
        <v>1463</v>
      </c>
      <c r="B500" s="1577" t="s">
        <v>1823</v>
      </c>
      <c r="C500" s="1559" t="s">
        <v>186</v>
      </c>
      <c r="E500" s="1560"/>
    </row>
    <row r="501" spans="1:5" ht="18">
      <c r="A501" s="1554" t="s">
        <v>1464</v>
      </c>
      <c r="B501" s="1577" t="s">
        <v>1824</v>
      </c>
      <c r="C501" s="1559" t="s">
        <v>186</v>
      </c>
      <c r="E501" s="1560"/>
    </row>
    <row r="502" spans="1:5" ht="18">
      <c r="A502" s="1554" t="s">
        <v>1465</v>
      </c>
      <c r="B502" s="1577" t="s">
        <v>1825</v>
      </c>
      <c r="C502" s="1559" t="s">
        <v>186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186</v>
      </c>
      <c r="E503" s="1560"/>
    </row>
    <row r="504" spans="1:5" ht="18">
      <c r="A504" s="1554" t="s">
        <v>1467</v>
      </c>
      <c r="B504" s="1576" t="s">
        <v>1827</v>
      </c>
      <c r="C504" s="1559" t="s">
        <v>186</v>
      </c>
      <c r="E504" s="1560"/>
    </row>
    <row r="505" spans="1:5" ht="18">
      <c r="A505" s="1554" t="s">
        <v>1468</v>
      </c>
      <c r="B505" s="1577" t="s">
        <v>1828</v>
      </c>
      <c r="C505" s="1559" t="s">
        <v>186</v>
      </c>
      <c r="E505" s="1560"/>
    </row>
    <row r="506" spans="1:5" ht="18">
      <c r="A506" s="1554" t="s">
        <v>1469</v>
      </c>
      <c r="B506" s="1577" t="s">
        <v>1829</v>
      </c>
      <c r="C506" s="1559" t="s">
        <v>186</v>
      </c>
      <c r="E506" s="1560"/>
    </row>
    <row r="507" spans="1:5" ht="18">
      <c r="A507" s="1554" t="s">
        <v>1470</v>
      </c>
      <c r="B507" s="1577" t="s">
        <v>1830</v>
      </c>
      <c r="C507" s="1559" t="s">
        <v>186</v>
      </c>
      <c r="E507" s="1560"/>
    </row>
    <row r="508" spans="1:5" ht="18">
      <c r="A508" s="1554" t="s">
        <v>1471</v>
      </c>
      <c r="B508" s="1578" t="s">
        <v>1831</v>
      </c>
      <c r="C508" s="1559" t="s">
        <v>186</v>
      </c>
      <c r="E508" s="1560"/>
    </row>
    <row r="509" spans="1:5" ht="18">
      <c r="A509" s="1554" t="s">
        <v>1472</v>
      </c>
      <c r="B509" s="1577" t="s">
        <v>1832</v>
      </c>
      <c r="C509" s="1559" t="s">
        <v>186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186</v>
      </c>
      <c r="E510" s="1560"/>
    </row>
    <row r="511" spans="1:5" ht="18">
      <c r="A511" s="1554" t="s">
        <v>1474</v>
      </c>
      <c r="B511" s="1576" t="s">
        <v>1834</v>
      </c>
      <c r="C511" s="1559" t="s">
        <v>186</v>
      </c>
      <c r="E511" s="1560"/>
    </row>
    <row r="512" spans="1:5" ht="18">
      <c r="A512" s="1554" t="s">
        <v>1475</v>
      </c>
      <c r="B512" s="1577" t="s">
        <v>1835</v>
      </c>
      <c r="C512" s="1559" t="s">
        <v>186</v>
      </c>
      <c r="E512" s="1560"/>
    </row>
    <row r="513" spans="1:5" ht="18">
      <c r="A513" s="1554" t="s">
        <v>1476</v>
      </c>
      <c r="B513" s="1577" t="s">
        <v>1836</v>
      </c>
      <c r="C513" s="1559" t="s">
        <v>186</v>
      </c>
      <c r="E513" s="1560"/>
    </row>
    <row r="514" spans="1:5" ht="18">
      <c r="A514" s="1554" t="s">
        <v>1477</v>
      </c>
      <c r="B514" s="1577" t="s">
        <v>1837</v>
      </c>
      <c r="C514" s="1559" t="s">
        <v>186</v>
      </c>
      <c r="E514" s="1560"/>
    </row>
    <row r="515" spans="1:5" ht="18">
      <c r="A515" s="1554" t="s">
        <v>1478</v>
      </c>
      <c r="B515" s="1578" t="s">
        <v>1838</v>
      </c>
      <c r="C515" s="1559" t="s">
        <v>186</v>
      </c>
      <c r="E515" s="1560"/>
    </row>
    <row r="516" spans="1:5" ht="18">
      <c r="A516" s="1554" t="s">
        <v>1479</v>
      </c>
      <c r="B516" s="1577" t="s">
        <v>1839</v>
      </c>
      <c r="C516" s="1559" t="s">
        <v>186</v>
      </c>
      <c r="E516" s="1560"/>
    </row>
    <row r="517" spans="1:5" ht="18">
      <c r="A517" s="1554" t="s">
        <v>1480</v>
      </c>
      <c r="B517" s="1577" t="s">
        <v>1840</v>
      </c>
      <c r="C517" s="1559" t="s">
        <v>186</v>
      </c>
      <c r="E517" s="1560"/>
    </row>
    <row r="518" spans="1:5" ht="18">
      <c r="A518" s="1554" t="s">
        <v>1481</v>
      </c>
      <c r="B518" s="1577" t="s">
        <v>1841</v>
      </c>
      <c r="C518" s="1559" t="s">
        <v>186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186</v>
      </c>
      <c r="E519" s="1560"/>
    </row>
    <row r="520" spans="1:5" ht="18">
      <c r="A520" s="1554" t="s">
        <v>1483</v>
      </c>
      <c r="B520" s="1576" t="s">
        <v>1843</v>
      </c>
      <c r="C520" s="1559" t="s">
        <v>186</v>
      </c>
      <c r="E520" s="1560"/>
    </row>
    <row r="521" spans="1:5" ht="18">
      <c r="A521" s="1554" t="s">
        <v>1484</v>
      </c>
      <c r="B521" s="1577" t="s">
        <v>1844</v>
      </c>
      <c r="C521" s="1559" t="s">
        <v>186</v>
      </c>
      <c r="E521" s="1560"/>
    </row>
    <row r="522" spans="1:5" ht="18">
      <c r="A522" s="1554" t="s">
        <v>1485</v>
      </c>
      <c r="B522" s="1578" t="s">
        <v>1845</v>
      </c>
      <c r="C522" s="1559" t="s">
        <v>186</v>
      </c>
      <c r="E522" s="1560"/>
    </row>
    <row r="523" spans="1:5" ht="18">
      <c r="A523" s="1554" t="s">
        <v>1486</v>
      </c>
      <c r="B523" s="1577" t="s">
        <v>1846</v>
      </c>
      <c r="C523" s="1559" t="s">
        <v>186</v>
      </c>
      <c r="E523" s="1560"/>
    </row>
    <row r="524" spans="1:5" ht="18">
      <c r="A524" s="1554" t="s">
        <v>1487</v>
      </c>
      <c r="B524" s="1577" t="s">
        <v>1847</v>
      </c>
      <c r="C524" s="1559" t="s">
        <v>186</v>
      </c>
      <c r="E524" s="1560"/>
    </row>
    <row r="525" spans="1:5" ht="18">
      <c r="A525" s="1554" t="s">
        <v>1488</v>
      </c>
      <c r="B525" s="1577" t="s">
        <v>1848</v>
      </c>
      <c r="C525" s="1559" t="s">
        <v>186</v>
      </c>
      <c r="E525" s="1560"/>
    </row>
    <row r="526" spans="1:5" ht="18">
      <c r="A526" s="1554" t="s">
        <v>1489</v>
      </c>
      <c r="B526" s="1577" t="s">
        <v>1849</v>
      </c>
      <c r="C526" s="1559" t="s">
        <v>186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186</v>
      </c>
      <c r="E527" s="1560"/>
    </row>
    <row r="528" spans="1:5" ht="18">
      <c r="A528" s="1554" t="s">
        <v>1491</v>
      </c>
      <c r="B528" s="1576" t="s">
        <v>1851</v>
      </c>
      <c r="C528" s="1559" t="s">
        <v>186</v>
      </c>
      <c r="E528" s="1560"/>
    </row>
    <row r="529" spans="1:5" ht="18">
      <c r="A529" s="1554" t="s">
        <v>1492</v>
      </c>
      <c r="B529" s="1577" t="s">
        <v>1852</v>
      </c>
      <c r="C529" s="1559" t="s">
        <v>186</v>
      </c>
      <c r="E529" s="1560"/>
    </row>
    <row r="530" spans="1:5" ht="18">
      <c r="A530" s="1554" t="s">
        <v>1493</v>
      </c>
      <c r="B530" s="1577" t="s">
        <v>1853</v>
      </c>
      <c r="C530" s="1559" t="s">
        <v>186</v>
      </c>
      <c r="E530" s="1560"/>
    </row>
    <row r="531" spans="1:5" ht="18">
      <c r="A531" s="1554" t="s">
        <v>1494</v>
      </c>
      <c r="B531" s="1577" t="s">
        <v>1854</v>
      </c>
      <c r="C531" s="1559" t="s">
        <v>186</v>
      </c>
      <c r="E531" s="1560"/>
    </row>
    <row r="532" spans="1:5" ht="18">
      <c r="A532" s="1554" t="s">
        <v>1495</v>
      </c>
      <c r="B532" s="1577" t="s">
        <v>1855</v>
      </c>
      <c r="C532" s="1559" t="s">
        <v>186</v>
      </c>
      <c r="E532" s="1560"/>
    </row>
    <row r="533" spans="1:5" ht="18">
      <c r="A533" s="1554" t="s">
        <v>1496</v>
      </c>
      <c r="B533" s="1577" t="s">
        <v>1856</v>
      </c>
      <c r="C533" s="1559" t="s">
        <v>186</v>
      </c>
      <c r="E533" s="1560"/>
    </row>
    <row r="534" spans="1:5" ht="18">
      <c r="A534" s="1554" t="s">
        <v>1497</v>
      </c>
      <c r="B534" s="1577" t="s">
        <v>1857</v>
      </c>
      <c r="C534" s="1559" t="s">
        <v>186</v>
      </c>
      <c r="E534" s="1560"/>
    </row>
    <row r="535" spans="1:5" ht="18">
      <c r="A535" s="1554" t="s">
        <v>1498</v>
      </c>
      <c r="B535" s="1577" t="s">
        <v>1858</v>
      </c>
      <c r="C535" s="1559" t="s">
        <v>186</v>
      </c>
      <c r="E535" s="1560"/>
    </row>
    <row r="536" spans="1:5" ht="18">
      <c r="A536" s="1554" t="s">
        <v>1499</v>
      </c>
      <c r="B536" s="1578" t="s">
        <v>1859</v>
      </c>
      <c r="C536" s="1559" t="s">
        <v>186</v>
      </c>
      <c r="E536" s="1560"/>
    </row>
    <row r="537" spans="1:5" ht="18">
      <c r="A537" s="1554" t="s">
        <v>1500</v>
      </c>
      <c r="B537" s="1577" t="s">
        <v>1860</v>
      </c>
      <c r="C537" s="1559" t="s">
        <v>186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186</v>
      </c>
      <c r="E538" s="1560"/>
    </row>
    <row r="539" spans="1:5" ht="18">
      <c r="A539" s="1554" t="s">
        <v>1502</v>
      </c>
      <c r="B539" s="1576" t="s">
        <v>1862</v>
      </c>
      <c r="C539" s="1559" t="s">
        <v>186</v>
      </c>
      <c r="E539" s="1560"/>
    </row>
    <row r="540" spans="1:5" ht="18">
      <c r="A540" s="1554" t="s">
        <v>1503</v>
      </c>
      <c r="B540" s="1577" t="s">
        <v>1863</v>
      </c>
      <c r="C540" s="1559" t="s">
        <v>186</v>
      </c>
      <c r="E540" s="1560"/>
    </row>
    <row r="541" spans="1:5" ht="18">
      <c r="A541" s="1554" t="s">
        <v>1504</v>
      </c>
      <c r="B541" s="1577" t="s">
        <v>1864</v>
      </c>
      <c r="C541" s="1559" t="s">
        <v>186</v>
      </c>
      <c r="E541" s="1560"/>
    </row>
    <row r="542" spans="1:5" ht="18">
      <c r="A542" s="1554" t="s">
        <v>1505</v>
      </c>
      <c r="B542" s="1577" t="s">
        <v>1865</v>
      </c>
      <c r="C542" s="1559" t="s">
        <v>186</v>
      </c>
      <c r="E542" s="1560"/>
    </row>
    <row r="543" spans="1:5" ht="18">
      <c r="A543" s="1554" t="s">
        <v>1506</v>
      </c>
      <c r="B543" s="1577" t="s">
        <v>1866</v>
      </c>
      <c r="C543" s="1559" t="s">
        <v>186</v>
      </c>
      <c r="E543" s="1560"/>
    </row>
    <row r="544" spans="1:5" ht="18">
      <c r="A544" s="1554" t="s">
        <v>1507</v>
      </c>
      <c r="B544" s="1578" t="s">
        <v>1867</v>
      </c>
      <c r="C544" s="1559" t="s">
        <v>186</v>
      </c>
      <c r="E544" s="1560"/>
    </row>
    <row r="545" spans="1:5" ht="18">
      <c r="A545" s="1554" t="s">
        <v>1508</v>
      </c>
      <c r="B545" s="1577" t="s">
        <v>1868</v>
      </c>
      <c r="C545" s="1559" t="s">
        <v>186</v>
      </c>
      <c r="E545" s="1560"/>
    </row>
    <row r="546" spans="1:5" ht="18">
      <c r="A546" s="1554" t="s">
        <v>1509</v>
      </c>
      <c r="B546" s="1577" t="s">
        <v>1869</v>
      </c>
      <c r="C546" s="1559" t="s">
        <v>186</v>
      </c>
      <c r="E546" s="1560"/>
    </row>
    <row r="547" spans="1:5" ht="18">
      <c r="A547" s="1554" t="s">
        <v>1510</v>
      </c>
      <c r="B547" s="1577" t="s">
        <v>1870</v>
      </c>
      <c r="C547" s="1559" t="s">
        <v>186</v>
      </c>
      <c r="E547" s="1560"/>
    </row>
    <row r="548" spans="1:5" ht="18">
      <c r="A548" s="1554" t="s">
        <v>1511</v>
      </c>
      <c r="B548" s="1577" t="s">
        <v>1871</v>
      </c>
      <c r="C548" s="1559" t="s">
        <v>186</v>
      </c>
      <c r="E548" s="1560"/>
    </row>
    <row r="549" spans="1:5" ht="18">
      <c r="A549" s="1554" t="s">
        <v>1512</v>
      </c>
      <c r="B549" s="1582" t="s">
        <v>1872</v>
      </c>
      <c r="C549" s="1559" t="s">
        <v>186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186</v>
      </c>
      <c r="E550" s="1560"/>
    </row>
    <row r="551" spans="1:5" ht="18">
      <c r="A551" s="1554" t="s">
        <v>1514</v>
      </c>
      <c r="B551" s="1576" t="s">
        <v>1874</v>
      </c>
      <c r="C551" s="1559" t="s">
        <v>186</v>
      </c>
      <c r="E551" s="1560"/>
    </row>
    <row r="552" spans="1:5" ht="18">
      <c r="A552" s="1554" t="s">
        <v>1515</v>
      </c>
      <c r="B552" s="1577" t="s">
        <v>1875</v>
      </c>
      <c r="C552" s="1559" t="s">
        <v>186</v>
      </c>
      <c r="E552" s="1560"/>
    </row>
    <row r="553" spans="1:5" ht="18">
      <c r="A553" s="1554" t="s">
        <v>1516</v>
      </c>
      <c r="B553" s="1577" t="s">
        <v>1876</v>
      </c>
      <c r="C553" s="1559" t="s">
        <v>186</v>
      </c>
      <c r="E553" s="1560"/>
    </row>
    <row r="554" spans="1:5" ht="18">
      <c r="A554" s="1554" t="s">
        <v>1517</v>
      </c>
      <c r="B554" s="1578" t="s">
        <v>1877</v>
      </c>
      <c r="C554" s="1559" t="s">
        <v>186</v>
      </c>
      <c r="E554" s="1560"/>
    </row>
    <row r="555" spans="1:5" ht="18">
      <c r="A555" s="1554" t="s">
        <v>1518</v>
      </c>
      <c r="B555" s="1577" t="s">
        <v>1878</v>
      </c>
      <c r="C555" s="1559" t="s">
        <v>186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186</v>
      </c>
      <c r="E556" s="1560"/>
    </row>
    <row r="557" spans="1:5" ht="18">
      <c r="A557" s="1554" t="s">
        <v>1520</v>
      </c>
      <c r="B557" s="1583" t="s">
        <v>1880</v>
      </c>
      <c r="C557" s="1559" t="s">
        <v>186</v>
      </c>
      <c r="E557" s="1560"/>
    </row>
    <row r="558" spans="1:5" ht="18">
      <c r="A558" s="1554" t="s">
        <v>1521</v>
      </c>
      <c r="B558" s="1577" t="s">
        <v>1881</v>
      </c>
      <c r="C558" s="1559" t="s">
        <v>186</v>
      </c>
      <c r="E558" s="1560"/>
    </row>
    <row r="559" spans="1:5" ht="18">
      <c r="A559" s="1554" t="s">
        <v>1522</v>
      </c>
      <c r="B559" s="1577" t="s">
        <v>1882</v>
      </c>
      <c r="C559" s="1559" t="s">
        <v>186</v>
      </c>
      <c r="E559" s="1560"/>
    </row>
    <row r="560" spans="1:5" ht="18">
      <c r="A560" s="1554" t="s">
        <v>1523</v>
      </c>
      <c r="B560" s="1577" t="s">
        <v>1883</v>
      </c>
      <c r="C560" s="1559" t="s">
        <v>186</v>
      </c>
      <c r="E560" s="1560"/>
    </row>
    <row r="561" spans="1:5" ht="18">
      <c r="A561" s="1554" t="s">
        <v>1524</v>
      </c>
      <c r="B561" s="1577" t="s">
        <v>1884</v>
      </c>
      <c r="C561" s="1559" t="s">
        <v>186</v>
      </c>
      <c r="E561" s="1560"/>
    </row>
    <row r="562" spans="1:5" ht="18">
      <c r="A562" s="1554" t="s">
        <v>1525</v>
      </c>
      <c r="B562" s="1577" t="s">
        <v>1885</v>
      </c>
      <c r="C562" s="1559" t="s">
        <v>186</v>
      </c>
      <c r="E562" s="1560"/>
    </row>
    <row r="563" spans="1:5" ht="18">
      <c r="A563" s="1554" t="s">
        <v>1526</v>
      </c>
      <c r="B563" s="1577" t="s">
        <v>1886</v>
      </c>
      <c r="C563" s="1559" t="s">
        <v>186</v>
      </c>
      <c r="E563" s="1560"/>
    </row>
    <row r="564" spans="1:5" ht="18">
      <c r="A564" s="1554" t="s">
        <v>1527</v>
      </c>
      <c r="B564" s="1578" t="s">
        <v>1887</v>
      </c>
      <c r="C564" s="1559" t="s">
        <v>186</v>
      </c>
      <c r="E564" s="1560"/>
    </row>
    <row r="565" spans="1:5" ht="18">
      <c r="A565" s="1554" t="s">
        <v>1528</v>
      </c>
      <c r="B565" s="1577" t="s">
        <v>1888</v>
      </c>
      <c r="C565" s="1559" t="s">
        <v>186</v>
      </c>
      <c r="E565" s="1560"/>
    </row>
    <row r="566" spans="1:5" ht="18">
      <c r="A566" s="1554" t="s">
        <v>1529</v>
      </c>
      <c r="B566" s="1577" t="s">
        <v>1889</v>
      </c>
      <c r="C566" s="1559" t="s">
        <v>186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186</v>
      </c>
      <c r="E567" s="1560"/>
    </row>
    <row r="568" spans="1:5" ht="18">
      <c r="A568" s="1554" t="s">
        <v>1531</v>
      </c>
      <c r="B568" s="1583" t="s">
        <v>1891</v>
      </c>
      <c r="C568" s="1559" t="s">
        <v>186</v>
      </c>
      <c r="E568" s="1560"/>
    </row>
    <row r="569" spans="1:5" ht="18">
      <c r="A569" s="1554" t="s">
        <v>1532</v>
      </c>
      <c r="B569" s="1577" t="s">
        <v>1892</v>
      </c>
      <c r="C569" s="1559" t="s">
        <v>186</v>
      </c>
      <c r="E569" s="1560"/>
    </row>
    <row r="570" spans="1:5" ht="18">
      <c r="A570" s="1554" t="s">
        <v>1533</v>
      </c>
      <c r="B570" s="1577" t="s">
        <v>1893</v>
      </c>
      <c r="C570" s="1559" t="s">
        <v>186</v>
      </c>
      <c r="E570" s="1560"/>
    </row>
    <row r="571" spans="1:5" ht="18">
      <c r="A571" s="1554" t="s">
        <v>1534</v>
      </c>
      <c r="B571" s="1577" t="s">
        <v>1894</v>
      </c>
      <c r="C571" s="1559" t="s">
        <v>186</v>
      </c>
      <c r="E571" s="1560"/>
    </row>
    <row r="572" spans="1:5" ht="18">
      <c r="A572" s="1554" t="s">
        <v>1535</v>
      </c>
      <c r="B572" s="1577" t="s">
        <v>1895</v>
      </c>
      <c r="C572" s="1559" t="s">
        <v>186</v>
      </c>
      <c r="E572" s="1560"/>
    </row>
    <row r="573" spans="1:5" ht="18">
      <c r="A573" s="1554" t="s">
        <v>1536</v>
      </c>
      <c r="B573" s="1577" t="s">
        <v>1896</v>
      </c>
      <c r="C573" s="1559" t="s">
        <v>186</v>
      </c>
      <c r="E573" s="1560"/>
    </row>
    <row r="574" spans="1:5" ht="18">
      <c r="A574" s="1554" t="s">
        <v>1537</v>
      </c>
      <c r="B574" s="1577" t="s">
        <v>1897</v>
      </c>
      <c r="C574" s="1559" t="s">
        <v>186</v>
      </c>
      <c r="E574" s="1560"/>
    </row>
    <row r="575" spans="1:5" ht="18">
      <c r="A575" s="1554" t="s">
        <v>1538</v>
      </c>
      <c r="B575" s="1577" t="s">
        <v>1898</v>
      </c>
      <c r="C575" s="1559" t="s">
        <v>186</v>
      </c>
      <c r="E575" s="1560"/>
    </row>
    <row r="576" spans="1:5" ht="18">
      <c r="A576" s="1554" t="s">
        <v>1539</v>
      </c>
      <c r="B576" s="1578" t="s">
        <v>1899</v>
      </c>
      <c r="C576" s="1559" t="s">
        <v>186</v>
      </c>
      <c r="E576" s="1560"/>
    </row>
    <row r="577" spans="1:5" ht="18">
      <c r="A577" s="1554" t="s">
        <v>1540</v>
      </c>
      <c r="B577" s="1577" t="s">
        <v>1900</v>
      </c>
      <c r="C577" s="1559" t="s">
        <v>186</v>
      </c>
      <c r="E577" s="1560"/>
    </row>
    <row r="578" spans="1:5" ht="18">
      <c r="A578" s="1554" t="s">
        <v>1541</v>
      </c>
      <c r="B578" s="1577" t="s">
        <v>1901</v>
      </c>
      <c r="C578" s="1559" t="s">
        <v>186</v>
      </c>
      <c r="E578" s="1560"/>
    </row>
    <row r="579" spans="1:5" ht="18">
      <c r="A579" s="1554" t="s">
        <v>1542</v>
      </c>
      <c r="B579" s="1577" t="s">
        <v>1902</v>
      </c>
      <c r="C579" s="1559" t="s">
        <v>186</v>
      </c>
      <c r="E579" s="1560"/>
    </row>
    <row r="580" spans="1:5" ht="18">
      <c r="A580" s="1554" t="s">
        <v>1543</v>
      </c>
      <c r="B580" s="1577" t="s">
        <v>1903</v>
      </c>
      <c r="C580" s="1559" t="s">
        <v>186</v>
      </c>
      <c r="E580" s="1560"/>
    </row>
    <row r="581" spans="1:5" ht="18">
      <c r="A581" s="1554" t="s">
        <v>1544</v>
      </c>
      <c r="B581" s="1577" t="s">
        <v>1904</v>
      </c>
      <c r="C581" s="1559" t="s">
        <v>186</v>
      </c>
      <c r="E581" s="1560"/>
    </row>
    <row r="582" spans="1:5" ht="18">
      <c r="A582" s="1554" t="s">
        <v>1545</v>
      </c>
      <c r="B582" s="1577" t="s">
        <v>1905</v>
      </c>
      <c r="C582" s="1559" t="s">
        <v>186</v>
      </c>
      <c r="E582" s="1560"/>
    </row>
    <row r="583" spans="1:5" ht="18">
      <c r="A583" s="1554" t="s">
        <v>1546</v>
      </c>
      <c r="B583" s="1577" t="s">
        <v>1906</v>
      </c>
      <c r="C583" s="1559" t="s">
        <v>186</v>
      </c>
      <c r="E583" s="1560"/>
    </row>
    <row r="584" spans="1:5" ht="18">
      <c r="A584" s="1554" t="s">
        <v>1547</v>
      </c>
      <c r="B584" s="1577" t="s">
        <v>1907</v>
      </c>
      <c r="C584" s="1559" t="s">
        <v>186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186</v>
      </c>
      <c r="E585" s="1560"/>
    </row>
    <row r="586" spans="1:5" ht="18.75">
      <c r="A586" s="1554" t="s">
        <v>1549</v>
      </c>
      <c r="B586" s="1576" t="s">
        <v>1909</v>
      </c>
      <c r="C586" s="1559" t="s">
        <v>186</v>
      </c>
      <c r="E586" s="1560"/>
    </row>
    <row r="587" spans="1:5" ht="18.75">
      <c r="A587" s="1554" t="s">
        <v>1550</v>
      </c>
      <c r="B587" s="1577" t="s">
        <v>1910</v>
      </c>
      <c r="C587" s="1559" t="s">
        <v>186</v>
      </c>
      <c r="E587" s="1560"/>
    </row>
    <row r="588" spans="1:5" ht="18.75">
      <c r="A588" s="1554" t="s">
        <v>1551</v>
      </c>
      <c r="B588" s="1577" t="s">
        <v>1911</v>
      </c>
      <c r="C588" s="1559" t="s">
        <v>186</v>
      </c>
      <c r="E588" s="1560"/>
    </row>
    <row r="589" spans="1:5" ht="18.75">
      <c r="A589" s="1554" t="s">
        <v>1552</v>
      </c>
      <c r="B589" s="1577" t="s">
        <v>1912</v>
      </c>
      <c r="C589" s="1559" t="s">
        <v>186</v>
      </c>
      <c r="E589" s="1560"/>
    </row>
    <row r="590" spans="1:5" ht="19.5">
      <c r="A590" s="1554" t="s">
        <v>1553</v>
      </c>
      <c r="B590" s="1578" t="s">
        <v>1913</v>
      </c>
      <c r="C590" s="1559" t="s">
        <v>186</v>
      </c>
      <c r="E590" s="1560"/>
    </row>
    <row r="591" spans="1:5" ht="18.75">
      <c r="A591" s="1554" t="s">
        <v>1554</v>
      </c>
      <c r="B591" s="1577" t="s">
        <v>1914</v>
      </c>
      <c r="C591" s="1559" t="s">
        <v>186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186</v>
      </c>
      <c r="E592" s="1560"/>
    </row>
    <row r="593" spans="1:5" ht="18.75">
      <c r="A593" s="1554" t="s">
        <v>1556</v>
      </c>
      <c r="B593" s="1576" t="s">
        <v>1916</v>
      </c>
      <c r="C593" s="1559" t="s">
        <v>186</v>
      </c>
      <c r="E593" s="1560"/>
    </row>
    <row r="594" spans="1:5" ht="18.75">
      <c r="A594" s="1554" t="s">
        <v>1557</v>
      </c>
      <c r="B594" s="1577" t="s">
        <v>1775</v>
      </c>
      <c r="C594" s="1559" t="s">
        <v>186</v>
      </c>
      <c r="E594" s="1560"/>
    </row>
    <row r="595" spans="1:5" ht="18.75">
      <c r="A595" s="1554" t="s">
        <v>1558</v>
      </c>
      <c r="B595" s="1577" t="s">
        <v>1917</v>
      </c>
      <c r="C595" s="1559" t="s">
        <v>186</v>
      </c>
      <c r="E595" s="1560"/>
    </row>
    <row r="596" spans="1:5" ht="18.75">
      <c r="A596" s="1554" t="s">
        <v>1559</v>
      </c>
      <c r="B596" s="1577" t="s">
        <v>1918</v>
      </c>
      <c r="C596" s="1559" t="s">
        <v>186</v>
      </c>
      <c r="E596" s="1560"/>
    </row>
    <row r="597" spans="1:5" ht="18.75">
      <c r="A597" s="1554" t="s">
        <v>1560</v>
      </c>
      <c r="B597" s="1577" t="s">
        <v>1919</v>
      </c>
      <c r="C597" s="1559" t="s">
        <v>186</v>
      </c>
      <c r="E597" s="1560"/>
    </row>
    <row r="598" spans="1:5" ht="19.5">
      <c r="A598" s="1554" t="s">
        <v>1561</v>
      </c>
      <c r="B598" s="1578" t="s">
        <v>1920</v>
      </c>
      <c r="C598" s="1559" t="s">
        <v>186</v>
      </c>
      <c r="E598" s="1560"/>
    </row>
    <row r="599" spans="1:5" ht="18.75">
      <c r="A599" s="1554" t="s">
        <v>1562</v>
      </c>
      <c r="B599" s="1577" t="s">
        <v>1921</v>
      </c>
      <c r="C599" s="1559" t="s">
        <v>186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186</v>
      </c>
      <c r="E600" s="1560"/>
    </row>
    <row r="601" spans="1:5" ht="18.75">
      <c r="A601" s="1554" t="s">
        <v>1564</v>
      </c>
      <c r="B601" s="1576" t="s">
        <v>1923</v>
      </c>
      <c r="C601" s="1559" t="s">
        <v>186</v>
      </c>
      <c r="E601" s="1560"/>
    </row>
    <row r="602" spans="1:5" ht="18.75">
      <c r="A602" s="1554" t="s">
        <v>1565</v>
      </c>
      <c r="B602" s="1577" t="s">
        <v>1924</v>
      </c>
      <c r="C602" s="1559" t="s">
        <v>186</v>
      </c>
      <c r="E602" s="1560"/>
    </row>
    <row r="603" spans="1:5" ht="18.75">
      <c r="A603" s="1554" t="s">
        <v>1566</v>
      </c>
      <c r="B603" s="1577" t="s">
        <v>1925</v>
      </c>
      <c r="C603" s="1559" t="s">
        <v>186</v>
      </c>
      <c r="E603" s="1560"/>
    </row>
    <row r="604" spans="1:5" ht="18.75">
      <c r="A604" s="1554" t="s">
        <v>1567</v>
      </c>
      <c r="B604" s="1577" t="s">
        <v>1926</v>
      </c>
      <c r="C604" s="1559" t="s">
        <v>186</v>
      </c>
      <c r="E604" s="1560"/>
    </row>
    <row r="605" spans="1:5" ht="19.5">
      <c r="A605" s="1554" t="s">
        <v>1568</v>
      </c>
      <c r="B605" s="1578" t="s">
        <v>1927</v>
      </c>
      <c r="C605" s="1559" t="s">
        <v>186</v>
      </c>
      <c r="E605" s="1560"/>
    </row>
    <row r="606" spans="1:5" ht="18.75">
      <c r="A606" s="1554" t="s">
        <v>1569</v>
      </c>
      <c r="B606" s="1577" t="s">
        <v>1928</v>
      </c>
      <c r="C606" s="1559" t="s">
        <v>186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186</v>
      </c>
      <c r="E607" s="1560"/>
    </row>
    <row r="608" spans="1:5" ht="18.75">
      <c r="A608" s="1554" t="s">
        <v>1571</v>
      </c>
      <c r="B608" s="1576" t="s">
        <v>1930</v>
      </c>
      <c r="C608" s="1559" t="s">
        <v>186</v>
      </c>
      <c r="E608" s="1560"/>
    </row>
    <row r="609" spans="1:5" ht="18.75">
      <c r="A609" s="1554" t="s">
        <v>1572</v>
      </c>
      <c r="B609" s="1577" t="s">
        <v>1931</v>
      </c>
      <c r="C609" s="1559" t="s">
        <v>186</v>
      </c>
      <c r="E609" s="1560"/>
    </row>
    <row r="610" spans="1:5" ht="19.5">
      <c r="A610" s="1554" t="s">
        <v>1573</v>
      </c>
      <c r="B610" s="1578" t="s">
        <v>1932</v>
      </c>
      <c r="C610" s="1559" t="s">
        <v>186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186</v>
      </c>
      <c r="E611" s="1560"/>
    </row>
    <row r="612" spans="1:5" ht="18.75">
      <c r="A612" s="1554" t="s">
        <v>1575</v>
      </c>
      <c r="B612" s="1576" t="s">
        <v>1934</v>
      </c>
      <c r="C612" s="1559" t="s">
        <v>186</v>
      </c>
      <c r="E612" s="1560"/>
    </row>
    <row r="613" spans="1:5" ht="18.75">
      <c r="A613" s="1554" t="s">
        <v>1576</v>
      </c>
      <c r="B613" s="1577" t="s">
        <v>1935</v>
      </c>
      <c r="C613" s="1559" t="s">
        <v>186</v>
      </c>
      <c r="E613" s="1560"/>
    </row>
    <row r="614" spans="1:5" ht="18.75">
      <c r="A614" s="1554" t="s">
        <v>1577</v>
      </c>
      <c r="B614" s="1577" t="s">
        <v>1936</v>
      </c>
      <c r="C614" s="1559" t="s">
        <v>186</v>
      </c>
      <c r="E614" s="1560"/>
    </row>
    <row r="615" spans="1:5" ht="18.75">
      <c r="A615" s="1554" t="s">
        <v>1578</v>
      </c>
      <c r="B615" s="1577" t="s">
        <v>1937</v>
      </c>
      <c r="C615" s="1559" t="s">
        <v>186</v>
      </c>
      <c r="E615" s="1560"/>
    </row>
    <row r="616" spans="1:5" ht="18.75">
      <c r="A616" s="1554" t="s">
        <v>1579</v>
      </c>
      <c r="B616" s="1577" t="s">
        <v>1938</v>
      </c>
      <c r="C616" s="1559" t="s">
        <v>186</v>
      </c>
      <c r="E616" s="1560"/>
    </row>
    <row r="617" spans="1:5" ht="18.75">
      <c r="A617" s="1554" t="s">
        <v>1580</v>
      </c>
      <c r="B617" s="1577" t="s">
        <v>1939</v>
      </c>
      <c r="C617" s="1559" t="s">
        <v>186</v>
      </c>
      <c r="E617" s="1560"/>
    </row>
    <row r="618" spans="1:5" ht="18.75">
      <c r="A618" s="1554" t="s">
        <v>1581</v>
      </c>
      <c r="B618" s="1577" t="s">
        <v>1940</v>
      </c>
      <c r="C618" s="1559" t="s">
        <v>186</v>
      </c>
      <c r="E618" s="1560"/>
    </row>
    <row r="619" spans="1:5" ht="18.75">
      <c r="A619" s="1554" t="s">
        <v>1582</v>
      </c>
      <c r="B619" s="1577" t="s">
        <v>1941</v>
      </c>
      <c r="C619" s="1559" t="s">
        <v>186</v>
      </c>
      <c r="E619" s="1560"/>
    </row>
    <row r="620" spans="1:5" ht="19.5">
      <c r="A620" s="1554" t="s">
        <v>1583</v>
      </c>
      <c r="B620" s="1578" t="s">
        <v>1942</v>
      </c>
      <c r="C620" s="1559" t="s">
        <v>186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186</v>
      </c>
      <c r="E621" s="1560"/>
    </row>
    <row r="622" spans="1:5" ht="18.75">
      <c r="A622" s="1554" t="s">
        <v>1585</v>
      </c>
      <c r="B622" s="1576" t="s">
        <v>324</v>
      </c>
      <c r="C622" s="1559" t="s">
        <v>186</v>
      </c>
      <c r="E622" s="1560"/>
    </row>
    <row r="623" spans="1:5" ht="18.75">
      <c r="A623" s="1554" t="s">
        <v>1586</v>
      </c>
      <c r="B623" s="1577" t="s">
        <v>325</v>
      </c>
      <c r="C623" s="1559" t="s">
        <v>186</v>
      </c>
      <c r="E623" s="1560"/>
    </row>
    <row r="624" spans="1:5" ht="18.75">
      <c r="A624" s="1554" t="s">
        <v>1587</v>
      </c>
      <c r="B624" s="1577" t="s">
        <v>326</v>
      </c>
      <c r="C624" s="1559" t="s">
        <v>186</v>
      </c>
      <c r="E624" s="1560"/>
    </row>
    <row r="625" spans="1:5" ht="18.75">
      <c r="A625" s="1554" t="s">
        <v>1588</v>
      </c>
      <c r="B625" s="1577" t="s">
        <v>327</v>
      </c>
      <c r="C625" s="1559" t="s">
        <v>186</v>
      </c>
      <c r="E625" s="1560"/>
    </row>
    <row r="626" spans="1:5" ht="18.75">
      <c r="A626" s="1554" t="s">
        <v>1589</v>
      </c>
      <c r="B626" s="1577" t="s">
        <v>328</v>
      </c>
      <c r="C626" s="1559" t="s">
        <v>186</v>
      </c>
      <c r="E626" s="1560"/>
    </row>
    <row r="627" spans="1:5" ht="18.75">
      <c r="A627" s="1554" t="s">
        <v>1590</v>
      </c>
      <c r="B627" s="1577" t="s">
        <v>329</v>
      </c>
      <c r="C627" s="1559" t="s">
        <v>186</v>
      </c>
      <c r="E627" s="1560"/>
    </row>
    <row r="628" spans="1:5" ht="18.75">
      <c r="A628" s="1554" t="s">
        <v>1591</v>
      </c>
      <c r="B628" s="1577" t="s">
        <v>330</v>
      </c>
      <c r="C628" s="1559" t="s">
        <v>186</v>
      </c>
      <c r="E628" s="1560"/>
    </row>
    <row r="629" spans="1:5" ht="18.75">
      <c r="A629" s="1554" t="s">
        <v>1592</v>
      </c>
      <c r="B629" s="1577" t="s">
        <v>331</v>
      </c>
      <c r="C629" s="1559" t="s">
        <v>186</v>
      </c>
      <c r="E629" s="1560"/>
    </row>
    <row r="630" spans="1:5" ht="18.75">
      <c r="A630" s="1554" t="s">
        <v>1593</v>
      </c>
      <c r="B630" s="1577" t="s">
        <v>769</v>
      </c>
      <c r="C630" s="1559" t="s">
        <v>186</v>
      </c>
      <c r="E630" s="1560"/>
    </row>
    <row r="631" spans="1:5" ht="18.75">
      <c r="A631" s="1554" t="s">
        <v>1594</v>
      </c>
      <c r="B631" s="1577" t="s">
        <v>770</v>
      </c>
      <c r="C631" s="1559" t="s">
        <v>186</v>
      </c>
      <c r="E631" s="1560"/>
    </row>
    <row r="632" spans="1:5" ht="18.75">
      <c r="A632" s="1554" t="s">
        <v>1595</v>
      </c>
      <c r="B632" s="1577" t="s">
        <v>771</v>
      </c>
      <c r="C632" s="1559" t="s">
        <v>186</v>
      </c>
      <c r="E632" s="1560"/>
    </row>
    <row r="633" spans="1:5" ht="18.75">
      <c r="A633" s="1554" t="s">
        <v>1596</v>
      </c>
      <c r="B633" s="1577" t="s">
        <v>772</v>
      </c>
      <c r="C633" s="1559" t="s">
        <v>186</v>
      </c>
      <c r="E633" s="1560"/>
    </row>
    <row r="634" spans="1:5" ht="18.75">
      <c r="A634" s="1554" t="s">
        <v>1597</v>
      </c>
      <c r="B634" s="1577" t="s">
        <v>773</v>
      </c>
      <c r="C634" s="1559" t="s">
        <v>186</v>
      </c>
      <c r="E634" s="1560"/>
    </row>
    <row r="635" spans="1:5" ht="18.75">
      <c r="A635" s="1554" t="s">
        <v>1598</v>
      </c>
      <c r="B635" s="1577" t="s">
        <v>774</v>
      </c>
      <c r="C635" s="1559" t="s">
        <v>186</v>
      </c>
      <c r="E635" s="1560"/>
    </row>
    <row r="636" spans="1:5" ht="18.75">
      <c r="A636" s="1554" t="s">
        <v>1599</v>
      </c>
      <c r="B636" s="1577" t="s">
        <v>775</v>
      </c>
      <c r="C636" s="1559" t="s">
        <v>186</v>
      </c>
      <c r="E636" s="1560"/>
    </row>
    <row r="637" spans="1:5" ht="18.75">
      <c r="A637" s="1554" t="s">
        <v>1600</v>
      </c>
      <c r="B637" s="1577" t="s">
        <v>776</v>
      </c>
      <c r="C637" s="1559" t="s">
        <v>186</v>
      </c>
      <c r="E637" s="1560"/>
    </row>
    <row r="638" spans="1:5" ht="18.75">
      <c r="A638" s="1554" t="s">
        <v>1601</v>
      </c>
      <c r="B638" s="1577" t="s">
        <v>777</v>
      </c>
      <c r="C638" s="1559" t="s">
        <v>186</v>
      </c>
      <c r="E638" s="1560"/>
    </row>
    <row r="639" spans="1:5" ht="18.75">
      <c r="A639" s="1554" t="s">
        <v>1602</v>
      </c>
      <c r="B639" s="1577" t="s">
        <v>778</v>
      </c>
      <c r="C639" s="1559" t="s">
        <v>186</v>
      </c>
      <c r="E639" s="1560"/>
    </row>
    <row r="640" spans="1:5" ht="18.75">
      <c r="A640" s="1554" t="s">
        <v>1603</v>
      </c>
      <c r="B640" s="1577" t="s">
        <v>779</v>
      </c>
      <c r="C640" s="1559" t="s">
        <v>186</v>
      </c>
      <c r="E640" s="1560"/>
    </row>
    <row r="641" spans="1:5" ht="18.75">
      <c r="A641" s="1554" t="s">
        <v>1604</v>
      </c>
      <c r="B641" s="1577" t="s">
        <v>780</v>
      </c>
      <c r="C641" s="1559" t="s">
        <v>186</v>
      </c>
      <c r="E641" s="1560"/>
    </row>
    <row r="642" spans="1:5" ht="18.75">
      <c r="A642" s="1554" t="s">
        <v>1605</v>
      </c>
      <c r="B642" s="1577" t="s">
        <v>781</v>
      </c>
      <c r="C642" s="1559" t="s">
        <v>186</v>
      </c>
      <c r="E642" s="1560"/>
    </row>
    <row r="643" spans="1:5" ht="18.75">
      <c r="A643" s="1554" t="s">
        <v>1606</v>
      </c>
      <c r="B643" s="1577" t="s">
        <v>782</v>
      </c>
      <c r="C643" s="1559" t="s">
        <v>186</v>
      </c>
      <c r="E643" s="1560"/>
    </row>
    <row r="644" spans="1:5" ht="18.75">
      <c r="A644" s="1554" t="s">
        <v>1607</v>
      </c>
      <c r="B644" s="1577" t="s">
        <v>783</v>
      </c>
      <c r="C644" s="1559" t="s">
        <v>186</v>
      </c>
      <c r="E644" s="1560"/>
    </row>
    <row r="645" spans="1:5" ht="18.75">
      <c r="A645" s="1554" t="s">
        <v>1608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1609</v>
      </c>
      <c r="B646" s="1585" t="s">
        <v>785</v>
      </c>
      <c r="C646" s="1559" t="s">
        <v>186</v>
      </c>
      <c r="E646" s="1560"/>
    </row>
    <row r="647" spans="1:5" ht="18.75">
      <c r="A647" s="1554" t="s">
        <v>1610</v>
      </c>
      <c r="B647" s="1576" t="s">
        <v>1944</v>
      </c>
      <c r="C647" s="1559" t="s">
        <v>186</v>
      </c>
      <c r="E647" s="1560"/>
    </row>
    <row r="648" spans="1:5" ht="18.75">
      <c r="A648" s="1554" t="s">
        <v>1611</v>
      </c>
      <c r="B648" s="1577" t="s">
        <v>1945</v>
      </c>
      <c r="C648" s="1559" t="s">
        <v>186</v>
      </c>
      <c r="E648" s="1560"/>
    </row>
    <row r="649" spans="1:5" ht="18.75">
      <c r="A649" s="1554" t="s">
        <v>1612</v>
      </c>
      <c r="B649" s="1577" t="s">
        <v>1946</v>
      </c>
      <c r="C649" s="1559" t="s">
        <v>186</v>
      </c>
      <c r="E649" s="1560"/>
    </row>
    <row r="650" spans="1:5" ht="18.75">
      <c r="A650" s="1554" t="s">
        <v>1613</v>
      </c>
      <c r="B650" s="1577" t="s">
        <v>1947</v>
      </c>
      <c r="C650" s="1559" t="s">
        <v>186</v>
      </c>
      <c r="E650" s="1560"/>
    </row>
    <row r="651" spans="1:5" ht="18.75">
      <c r="A651" s="1554" t="s">
        <v>1614</v>
      </c>
      <c r="B651" s="1577" t="s">
        <v>1948</v>
      </c>
      <c r="C651" s="1559" t="s">
        <v>186</v>
      </c>
      <c r="E651" s="1560"/>
    </row>
    <row r="652" spans="1:5" ht="18.75">
      <c r="A652" s="1554" t="s">
        <v>1615</v>
      </c>
      <c r="B652" s="1577" t="s">
        <v>1949</v>
      </c>
      <c r="C652" s="1559" t="s">
        <v>186</v>
      </c>
      <c r="E652" s="1560"/>
    </row>
    <row r="653" spans="1:5" ht="18.75">
      <c r="A653" s="1554" t="s">
        <v>1616</v>
      </c>
      <c r="B653" s="1577" t="s">
        <v>1950</v>
      </c>
      <c r="C653" s="1559" t="s">
        <v>186</v>
      </c>
      <c r="E653" s="1560"/>
    </row>
    <row r="654" spans="1:5" ht="18.75">
      <c r="A654" s="1554" t="s">
        <v>1617</v>
      </c>
      <c r="B654" s="1577" t="s">
        <v>1951</v>
      </c>
      <c r="C654" s="1559" t="s">
        <v>186</v>
      </c>
      <c r="E654" s="1560"/>
    </row>
    <row r="655" spans="1:5" ht="18.75">
      <c r="A655" s="1554" t="s">
        <v>1618</v>
      </c>
      <c r="B655" s="1577" t="s">
        <v>1952</v>
      </c>
      <c r="C655" s="1559" t="s">
        <v>186</v>
      </c>
      <c r="E655" s="1560"/>
    </row>
    <row r="656" spans="1:5" ht="18.75">
      <c r="A656" s="1554" t="s">
        <v>1619</v>
      </c>
      <c r="B656" s="1577" t="s">
        <v>1953</v>
      </c>
      <c r="C656" s="1559" t="s">
        <v>186</v>
      </c>
      <c r="E656" s="1560"/>
    </row>
    <row r="657" spans="1:5" ht="18.75">
      <c r="A657" s="1554" t="s">
        <v>1620</v>
      </c>
      <c r="B657" s="1577" t="s">
        <v>1954</v>
      </c>
      <c r="C657" s="1559" t="s">
        <v>186</v>
      </c>
      <c r="E657" s="1560"/>
    </row>
    <row r="658" spans="1:5" ht="18.75">
      <c r="A658" s="1554" t="s">
        <v>1621</v>
      </c>
      <c r="B658" s="1577" t="s">
        <v>1955</v>
      </c>
      <c r="C658" s="1559" t="s">
        <v>186</v>
      </c>
      <c r="E658" s="1560"/>
    </row>
    <row r="659" spans="1:5" ht="18.75">
      <c r="A659" s="1554" t="s">
        <v>1622</v>
      </c>
      <c r="B659" s="1577" t="s">
        <v>1956</v>
      </c>
      <c r="C659" s="1559" t="s">
        <v>186</v>
      </c>
      <c r="E659" s="1560"/>
    </row>
    <row r="660" spans="1:5" ht="18.75">
      <c r="A660" s="1554" t="s">
        <v>1623</v>
      </c>
      <c r="B660" s="1577" t="s">
        <v>1957</v>
      </c>
      <c r="C660" s="1559" t="s">
        <v>186</v>
      </c>
      <c r="E660" s="1560"/>
    </row>
    <row r="661" spans="1:5" ht="18.75">
      <c r="A661" s="1554" t="s">
        <v>1624</v>
      </c>
      <c r="B661" s="1577" t="s">
        <v>1958</v>
      </c>
      <c r="C661" s="1559" t="s">
        <v>186</v>
      </c>
      <c r="E661" s="1560"/>
    </row>
    <row r="662" spans="1:5" ht="18.75">
      <c r="A662" s="1554" t="s">
        <v>1625</v>
      </c>
      <c r="B662" s="1577" t="s">
        <v>1959</v>
      </c>
      <c r="C662" s="1559" t="s">
        <v>186</v>
      </c>
      <c r="E662" s="1560"/>
    </row>
    <row r="663" spans="1:5" ht="18.75">
      <c r="A663" s="1554" t="s">
        <v>1626</v>
      </c>
      <c r="B663" s="1577" t="s">
        <v>1960</v>
      </c>
      <c r="C663" s="1559" t="s">
        <v>186</v>
      </c>
      <c r="E663" s="1560"/>
    </row>
    <row r="664" spans="1:5" ht="18.75">
      <c r="A664" s="1554" t="s">
        <v>1627</v>
      </c>
      <c r="B664" s="1577" t="s">
        <v>1961</v>
      </c>
      <c r="C664" s="1559" t="s">
        <v>186</v>
      </c>
      <c r="E664" s="1560"/>
    </row>
    <row r="665" spans="1:5" ht="18.75">
      <c r="A665" s="1554" t="s">
        <v>1628</v>
      </c>
      <c r="B665" s="1577" t="s">
        <v>1962</v>
      </c>
      <c r="C665" s="1559" t="s">
        <v>186</v>
      </c>
      <c r="E665" s="1560"/>
    </row>
    <row r="666" spans="1:5" ht="18.75">
      <c r="A666" s="1554" t="s">
        <v>1629</v>
      </c>
      <c r="B666" s="1577" t="s">
        <v>1963</v>
      </c>
      <c r="C666" s="1559" t="s">
        <v>186</v>
      </c>
      <c r="E666" s="1560"/>
    </row>
    <row r="667" spans="1:5" ht="18.75">
      <c r="A667" s="1554" t="s">
        <v>1630</v>
      </c>
      <c r="B667" s="1577" t="s">
        <v>1964</v>
      </c>
      <c r="C667" s="1559" t="s">
        <v>186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186</v>
      </c>
      <c r="E668" s="1560"/>
    </row>
    <row r="669" spans="1:5" ht="18.75">
      <c r="A669" s="1554" t="s">
        <v>1632</v>
      </c>
      <c r="B669" s="1576" t="s">
        <v>1966</v>
      </c>
      <c r="C669" s="1559" t="s">
        <v>186</v>
      </c>
      <c r="E669" s="1560"/>
    </row>
    <row r="670" spans="1:5" ht="18.75">
      <c r="A670" s="1554" t="s">
        <v>1633</v>
      </c>
      <c r="B670" s="1577" t="s">
        <v>1967</v>
      </c>
      <c r="C670" s="1559" t="s">
        <v>186</v>
      </c>
      <c r="E670" s="1560"/>
    </row>
    <row r="671" spans="1:5" ht="18.75">
      <c r="A671" s="1554" t="s">
        <v>1634</v>
      </c>
      <c r="B671" s="1577" t="s">
        <v>1968</v>
      </c>
      <c r="C671" s="1559" t="s">
        <v>186</v>
      </c>
      <c r="E671" s="1560"/>
    </row>
    <row r="672" spans="1:5" ht="18.75">
      <c r="A672" s="1554" t="s">
        <v>1635</v>
      </c>
      <c r="B672" s="1577" t="s">
        <v>1969</v>
      </c>
      <c r="C672" s="1559" t="s">
        <v>186</v>
      </c>
      <c r="E672" s="1560"/>
    </row>
    <row r="673" spans="1:5" ht="18.75">
      <c r="A673" s="1554" t="s">
        <v>1636</v>
      </c>
      <c r="B673" s="1577" t="s">
        <v>1970</v>
      </c>
      <c r="C673" s="1559" t="s">
        <v>186</v>
      </c>
      <c r="E673" s="1560"/>
    </row>
    <row r="674" spans="1:5" ht="18.75">
      <c r="A674" s="1554" t="s">
        <v>1637</v>
      </c>
      <c r="B674" s="1577" t="s">
        <v>1971</v>
      </c>
      <c r="C674" s="1559" t="s">
        <v>186</v>
      </c>
      <c r="E674" s="1560"/>
    </row>
    <row r="675" spans="1:5" ht="18.75">
      <c r="A675" s="1554" t="s">
        <v>1638</v>
      </c>
      <c r="B675" s="1577" t="s">
        <v>1972</v>
      </c>
      <c r="C675" s="1559" t="s">
        <v>186</v>
      </c>
      <c r="E675" s="1560"/>
    </row>
    <row r="676" spans="1:5" ht="18.75">
      <c r="A676" s="1554" t="s">
        <v>1639</v>
      </c>
      <c r="B676" s="1577" t="s">
        <v>1973</v>
      </c>
      <c r="C676" s="1559" t="s">
        <v>186</v>
      </c>
      <c r="E676" s="1560"/>
    </row>
    <row r="677" spans="1:5" ht="18.75">
      <c r="A677" s="1554" t="s">
        <v>1640</v>
      </c>
      <c r="B677" s="1577" t="s">
        <v>1974</v>
      </c>
      <c r="C677" s="1559" t="s">
        <v>186</v>
      </c>
      <c r="E677" s="1560"/>
    </row>
    <row r="678" spans="1:5" ht="19.5">
      <c r="A678" s="1554" t="s">
        <v>1641</v>
      </c>
      <c r="B678" s="1578" t="s">
        <v>1975</v>
      </c>
      <c r="C678" s="1559" t="s">
        <v>186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186</v>
      </c>
      <c r="E679" s="1560"/>
    </row>
    <row r="680" spans="1:5" ht="18.75">
      <c r="A680" s="1554" t="s">
        <v>1643</v>
      </c>
      <c r="B680" s="1576" t="s">
        <v>1977</v>
      </c>
      <c r="C680" s="1559" t="s">
        <v>186</v>
      </c>
      <c r="E680" s="1560"/>
    </row>
    <row r="681" spans="1:5" ht="18.75">
      <c r="A681" s="1554" t="s">
        <v>1644</v>
      </c>
      <c r="B681" s="1577" t="s">
        <v>1978</v>
      </c>
      <c r="C681" s="1559" t="s">
        <v>186</v>
      </c>
      <c r="E681" s="1560"/>
    </row>
    <row r="682" spans="1:5" ht="18.75">
      <c r="A682" s="1554" t="s">
        <v>1645</v>
      </c>
      <c r="B682" s="1577" t="s">
        <v>1979</v>
      </c>
      <c r="C682" s="1559" t="s">
        <v>186</v>
      </c>
      <c r="E682" s="1560"/>
    </row>
    <row r="683" spans="1:5" ht="18.75">
      <c r="A683" s="1554" t="s">
        <v>1646</v>
      </c>
      <c r="B683" s="1577" t="s">
        <v>1980</v>
      </c>
      <c r="C683" s="1559" t="s">
        <v>186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186</v>
      </c>
      <c r="E684" s="1560"/>
    </row>
    <row r="685" spans="1:5" ht="18.75">
      <c r="A685" s="1554" t="s">
        <v>1648</v>
      </c>
      <c r="B685" s="1576" t="s">
        <v>1982</v>
      </c>
      <c r="C685" s="1559" t="s">
        <v>186</v>
      </c>
      <c r="E685" s="1560"/>
    </row>
    <row r="686" spans="1:5" ht="18.75">
      <c r="A686" s="1554" t="s">
        <v>1649</v>
      </c>
      <c r="B686" s="1577" t="s">
        <v>1983</v>
      </c>
      <c r="C686" s="1559" t="s">
        <v>186</v>
      </c>
      <c r="E686" s="1560"/>
    </row>
    <row r="687" spans="1:5" ht="18.75">
      <c r="A687" s="1554" t="s">
        <v>1650</v>
      </c>
      <c r="B687" s="1577" t="s">
        <v>1984</v>
      </c>
      <c r="C687" s="1559" t="s">
        <v>186</v>
      </c>
      <c r="E687" s="1560"/>
    </row>
    <row r="688" spans="1:5" ht="18.75">
      <c r="A688" s="1554" t="s">
        <v>1651</v>
      </c>
      <c r="B688" s="1577" t="s">
        <v>1985</v>
      </c>
      <c r="C688" s="1559" t="s">
        <v>186</v>
      </c>
      <c r="E688" s="1560"/>
    </row>
    <row r="689" spans="1:5" ht="18.75">
      <c r="A689" s="1554" t="s">
        <v>1652</v>
      </c>
      <c r="B689" s="1577" t="s">
        <v>1986</v>
      </c>
      <c r="C689" s="1559" t="s">
        <v>186</v>
      </c>
      <c r="E689" s="1560"/>
    </row>
    <row r="690" spans="1:5" ht="18.75">
      <c r="A690" s="1554" t="s">
        <v>1653</v>
      </c>
      <c r="B690" s="1577" t="s">
        <v>1987</v>
      </c>
      <c r="C690" s="1559" t="s">
        <v>186</v>
      </c>
      <c r="E690" s="1560"/>
    </row>
    <row r="691" spans="1:5" ht="18.75">
      <c r="A691" s="1554" t="s">
        <v>1654</v>
      </c>
      <c r="B691" s="1577" t="s">
        <v>1988</v>
      </c>
      <c r="C691" s="1559" t="s">
        <v>186</v>
      </c>
      <c r="E691" s="1560"/>
    </row>
    <row r="692" spans="1:5" ht="18.75">
      <c r="A692" s="1554" t="s">
        <v>1655</v>
      </c>
      <c r="B692" s="1577" t="s">
        <v>1989</v>
      </c>
      <c r="C692" s="1559" t="s">
        <v>186</v>
      </c>
      <c r="E692" s="1560"/>
    </row>
    <row r="693" spans="1:5" ht="18.75">
      <c r="A693" s="1554" t="s">
        <v>1656</v>
      </c>
      <c r="B693" s="1577" t="s">
        <v>1990</v>
      </c>
      <c r="C693" s="1559" t="s">
        <v>186</v>
      </c>
      <c r="E693" s="1560"/>
    </row>
    <row r="694" spans="1:5" ht="18.75">
      <c r="A694" s="1554" t="s">
        <v>1657</v>
      </c>
      <c r="B694" s="1577" t="s">
        <v>1991</v>
      </c>
      <c r="C694" s="1559" t="s">
        <v>186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186</v>
      </c>
      <c r="E695" s="1560"/>
    </row>
    <row r="696" spans="1:5" ht="18.75">
      <c r="A696" s="1554" t="s">
        <v>1659</v>
      </c>
      <c r="B696" s="1576" t="s">
        <v>1993</v>
      </c>
      <c r="C696" s="1559" t="s">
        <v>186</v>
      </c>
      <c r="E696" s="1560"/>
    </row>
    <row r="697" spans="1:5" ht="18.75">
      <c r="A697" s="1554" t="s">
        <v>1660</v>
      </c>
      <c r="B697" s="1577" t="s">
        <v>1994</v>
      </c>
      <c r="C697" s="1559" t="s">
        <v>186</v>
      </c>
      <c r="E697" s="1560"/>
    </row>
    <row r="698" spans="1:5" ht="18.75">
      <c r="A698" s="1554" t="s">
        <v>1661</v>
      </c>
      <c r="B698" s="1577" t="s">
        <v>1995</v>
      </c>
      <c r="C698" s="1559" t="s">
        <v>186</v>
      </c>
      <c r="E698" s="1560"/>
    </row>
    <row r="699" spans="1:5" ht="18.75">
      <c r="A699" s="1554" t="s">
        <v>1662</v>
      </c>
      <c r="B699" s="1577" t="s">
        <v>1996</v>
      </c>
      <c r="C699" s="1559" t="s">
        <v>186</v>
      </c>
      <c r="E699" s="1560"/>
    </row>
    <row r="700" spans="1:5" ht="18.75">
      <c r="A700" s="1554" t="s">
        <v>1663</v>
      </c>
      <c r="B700" s="1577" t="s">
        <v>1997</v>
      </c>
      <c r="C700" s="1559" t="s">
        <v>186</v>
      </c>
      <c r="E700" s="1560"/>
    </row>
    <row r="701" spans="1:5" ht="18.75">
      <c r="A701" s="1554" t="s">
        <v>1664</v>
      </c>
      <c r="B701" s="1577" t="s">
        <v>1998</v>
      </c>
      <c r="C701" s="1559" t="s">
        <v>186</v>
      </c>
      <c r="E701" s="1560"/>
    </row>
    <row r="702" spans="1:5" ht="18.75">
      <c r="A702" s="1554" t="s">
        <v>1665</v>
      </c>
      <c r="B702" s="1577" t="s">
        <v>1999</v>
      </c>
      <c r="C702" s="1559" t="s">
        <v>186</v>
      </c>
      <c r="E702" s="1560"/>
    </row>
    <row r="703" spans="1:5" ht="18.75">
      <c r="A703" s="1554" t="s">
        <v>1666</v>
      </c>
      <c r="B703" s="1577" t="s">
        <v>2000</v>
      </c>
      <c r="C703" s="1559" t="s">
        <v>186</v>
      </c>
      <c r="E703" s="1560"/>
    </row>
    <row r="704" spans="1:5" ht="18.75">
      <c r="A704" s="1554" t="s">
        <v>1667</v>
      </c>
      <c r="B704" s="1577" t="s">
        <v>2001</v>
      </c>
      <c r="C704" s="1559" t="s">
        <v>186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186</v>
      </c>
      <c r="E705" s="1560"/>
    </row>
    <row r="706" spans="1:5" ht="18.75">
      <c r="A706" s="1554" t="s">
        <v>1669</v>
      </c>
      <c r="B706" s="1576" t="s">
        <v>2003</v>
      </c>
      <c r="C706" s="1559" t="s">
        <v>186</v>
      </c>
      <c r="E706" s="1560"/>
    </row>
    <row r="707" spans="1:5" ht="18.75">
      <c r="A707" s="1554" t="s">
        <v>1670</v>
      </c>
      <c r="B707" s="1577" t="s">
        <v>2004</v>
      </c>
      <c r="C707" s="1559" t="s">
        <v>186</v>
      </c>
      <c r="E707" s="1560"/>
    </row>
    <row r="708" spans="1:5" ht="18.75">
      <c r="A708" s="1554" t="s">
        <v>1671</v>
      </c>
      <c r="B708" s="1577" t="s">
        <v>2005</v>
      </c>
      <c r="C708" s="1559" t="s">
        <v>186</v>
      </c>
      <c r="E708" s="1560"/>
    </row>
    <row r="709" spans="1:5" ht="18.75">
      <c r="A709" s="1554" t="s">
        <v>1672</v>
      </c>
      <c r="B709" s="1577" t="s">
        <v>2006</v>
      </c>
      <c r="C709" s="1559" t="s">
        <v>186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2063</v>
      </c>
      <c r="I2" s="61"/>
    </row>
    <row r="3" spans="1:9" ht="12.75">
      <c r="A3" s="61" t="s">
        <v>728</v>
      </c>
      <c r="B3" s="61" t="s">
        <v>2061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2062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9">
        <f>$B$7</f>
        <v>0</v>
      </c>
      <c r="J14" s="1810"/>
      <c r="K14" s="181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48" t="s">
        <v>2057</v>
      </c>
      <c r="M23" s="1749"/>
      <c r="N23" s="1749"/>
      <c r="O23" s="1750"/>
      <c r="P23" s="1757" t="s">
        <v>2058</v>
      </c>
      <c r="Q23" s="1758"/>
      <c r="R23" s="1758"/>
      <c r="S23" s="175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7" t="s">
        <v>763</v>
      </c>
      <c r="K30" s="177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3" t="s">
        <v>766</v>
      </c>
      <c r="K33" s="177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5" t="s">
        <v>199</v>
      </c>
      <c r="K39" s="177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6" t="s">
        <v>204</v>
      </c>
      <c r="K47" s="1787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3" t="s">
        <v>205</v>
      </c>
      <c r="K48" s="177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4" t="s">
        <v>279</v>
      </c>
      <c r="K66" s="178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4" t="s">
        <v>741</v>
      </c>
      <c r="K70" s="178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4" t="s">
        <v>224</v>
      </c>
      <c r="K76" s="178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4" t="s">
        <v>226</v>
      </c>
      <c r="K79" s="1785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0" t="s">
        <v>227</v>
      </c>
      <c r="K80" s="1791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0" t="s">
        <v>228</v>
      </c>
      <c r="K81" s="1791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0" t="s">
        <v>1690</v>
      </c>
      <c r="K82" s="1791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4" t="s">
        <v>229</v>
      </c>
      <c r="K83" s="178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4" t="s">
        <v>241</v>
      </c>
      <c r="K99" s="1785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4" t="s">
        <v>242</v>
      </c>
      <c r="K100" s="1785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4" t="s">
        <v>243</v>
      </c>
      <c r="K101" s="1785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4" t="s">
        <v>244</v>
      </c>
      <c r="K102" s="178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4" t="s">
        <v>1691</v>
      </c>
      <c r="K109" s="178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4" t="s">
        <v>1688</v>
      </c>
      <c r="K113" s="1785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4" t="s">
        <v>1689</v>
      </c>
      <c r="K114" s="1785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0" t="s">
        <v>254</v>
      </c>
      <c r="K115" s="1791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4" t="s">
        <v>280</v>
      </c>
      <c r="K116" s="178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8" t="s">
        <v>255</v>
      </c>
      <c r="K119" s="1789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8" t="s">
        <v>256</v>
      </c>
      <c r="K120" s="178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8" t="s">
        <v>642</v>
      </c>
      <c r="K128" s="178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8" t="s">
        <v>704</v>
      </c>
      <c r="K131" s="1789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4" t="s">
        <v>705</v>
      </c>
      <c r="K132" s="178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2" t="s">
        <v>935</v>
      </c>
      <c r="K137" s="179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4" t="s">
        <v>713</v>
      </c>
      <c r="K141" s="1795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4" t="s">
        <v>713</v>
      </c>
      <c r="K142" s="1795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85" operator="equal" stopIfTrue="1">
      <formula>0</formula>
    </cfRule>
  </conditionalFormatting>
  <conditionalFormatting sqref="L21">
    <cfRule type="cellIs" priority="18" dxfId="175" operator="equal" stopIfTrue="1">
      <formula>98</formula>
    </cfRule>
    <cfRule type="cellIs" priority="19" dxfId="176" operator="equal" stopIfTrue="1">
      <formula>96</formula>
    </cfRule>
    <cfRule type="cellIs" priority="20" dxfId="177" operator="equal" stopIfTrue="1">
      <formula>42</formula>
    </cfRule>
    <cfRule type="cellIs" priority="21" dxfId="178" operator="equal" stopIfTrue="1">
      <formula>97</formula>
    </cfRule>
    <cfRule type="cellIs" priority="22" dxfId="179" operator="equal" stopIfTrue="1">
      <formula>33</formula>
    </cfRule>
  </conditionalFormatting>
  <conditionalFormatting sqref="M21">
    <cfRule type="cellIs" priority="13" dxfId="179" operator="equal" stopIfTrue="1">
      <formula>"ЧУЖДИ СРЕДСТВА"</formula>
    </cfRule>
    <cfRule type="cellIs" priority="14" dxfId="178" operator="equal" stopIfTrue="1">
      <formula>"СЕС - ДМП"</formula>
    </cfRule>
    <cfRule type="cellIs" priority="15" dxfId="177" operator="equal" stopIfTrue="1">
      <formula>"СЕС - РА"</formula>
    </cfRule>
    <cfRule type="cellIs" priority="16" dxfId="176" operator="equal" stopIfTrue="1">
      <formula>"СЕС - ДЕС"</formula>
    </cfRule>
    <cfRule type="cellIs" priority="17" dxfId="175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8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2017-10-11T08:02:50Z</cp:lastPrinted>
  <dcterms:created xsi:type="dcterms:W3CDTF">1997-12-10T11:54:07Z</dcterms:created>
  <dcterms:modified xsi:type="dcterms:W3CDTF">2018-01-15T09:30:48Z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